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2\excel_채점기준표\"/>
    </mc:Choice>
  </mc:AlternateContent>
  <xr:revisionPtr revIDLastSave="0" documentId="13_ncr:1_{A5DE5C64-6339-43D5-8C2A-0069015DF6F5}" xr6:coauthVersionLast="47" xr6:coauthVersionMax="47" xr10:uidLastSave="{00000000-0000-0000-0000-000000000000}"/>
  <bookViews>
    <workbookView xWindow="5595" yWindow="1305" windowWidth="33270" windowHeight="18285" xr2:uid="{00000000-000D-0000-FFFF-FFFF00000000}"/>
  </bookViews>
  <sheets>
    <sheet name="Sheet1" sheetId="4" r:id="rId1"/>
  </sheets>
  <calcPr calcId="181029"/>
</workbook>
</file>

<file path=xl/calcChain.xml><?xml version="1.0" encoding="utf-8"?>
<calcChain xmlns="http://schemas.openxmlformats.org/spreadsheetml/2006/main">
  <c r="D78" i="4" l="1"/>
  <c r="D69" i="4"/>
  <c r="D65" i="4"/>
  <c r="D64" i="4"/>
  <c r="D63" i="4"/>
  <c r="D60" i="4"/>
  <c r="D59" i="4"/>
  <c r="D56" i="4"/>
  <c r="D53" i="4"/>
  <c r="D45" i="4"/>
  <c r="D42" i="4"/>
  <c r="D41" i="4"/>
  <c r="D38" i="4"/>
  <c r="D27" i="4"/>
  <c r="D26" i="4"/>
  <c r="D24" i="4"/>
  <c r="D23" i="4"/>
  <c r="D21" i="4"/>
  <c r="D19" i="4"/>
  <c r="D16" i="4"/>
  <c r="D10" i="4"/>
  <c r="D9" i="4"/>
  <c r="I49" i="4" l="1"/>
  <c r="I77" i="4"/>
  <c r="I76" i="4"/>
  <c r="I50" i="4"/>
  <c r="I39" i="4"/>
  <c r="I38" i="4"/>
  <c r="I12" i="4"/>
  <c r="I11" i="4"/>
  <c r="I9" i="4"/>
  <c r="K90" i="4"/>
  <c r="J90" i="4"/>
  <c r="K34" i="4" l="1"/>
  <c r="J34" i="4"/>
  <c r="K8" i="4"/>
  <c r="J8" i="4"/>
  <c r="J91" i="4" s="1"/>
  <c r="K91" i="4" l="1"/>
</calcChain>
</file>

<file path=xl/sharedStrings.xml><?xml version="1.0" encoding="utf-8"?>
<sst xmlns="http://schemas.openxmlformats.org/spreadsheetml/2006/main" count="296" uniqueCount="189">
  <si>
    <t>배점</t>
  </si>
  <si>
    <t>파일저장</t>
    <phoneticPr fontId="1" type="noConversion"/>
  </si>
  <si>
    <t>용지설정</t>
    <phoneticPr fontId="2" type="noConversion"/>
  </si>
  <si>
    <t>기본설정</t>
    <phoneticPr fontId="1" type="noConversion"/>
  </si>
  <si>
    <t>머리말</t>
    <phoneticPr fontId="1" type="noConversion"/>
  </si>
  <si>
    <t>오타 1개 -2점</t>
    <phoneticPr fontId="1" type="noConversion"/>
  </si>
  <si>
    <t>글꼴 (바탕, 10pt), 양쪽정렬, 줄간격 (160%)</t>
    <phoneticPr fontId="1" type="noConversion"/>
  </si>
  <si>
    <t>문제</t>
    <phoneticPr fontId="1" type="noConversion"/>
  </si>
  <si>
    <t>적용사항</t>
    <phoneticPr fontId="2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</si>
  <si>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</si>
  <si>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</si>
  <si>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</si>
  <si>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파일명 (수검번호.hwp)</t>
    <phoneticPr fontId="1" type="noConversion"/>
  </si>
  <si>
    <t>A4용지, 왼쪽/오른쪽/위쪽/아래쪽 (각20mm), 머리말/꼬리말 (10mm), 제본(0mm)</t>
    <phoneticPr fontId="1" type="noConversion"/>
  </si>
  <si>
    <t>모두적용시</t>
    <phoneticPr fontId="1" type="noConversion"/>
  </si>
  <si>
    <t>오타감점</t>
    <phoneticPr fontId="1" type="noConversion"/>
  </si>
  <si>
    <t>문제1
(페이지1)</t>
    <phoneticPr fontId="1" type="noConversion"/>
  </si>
  <si>
    <t>글맵시</t>
    <phoneticPr fontId="1" type="noConversion"/>
  </si>
  <si>
    <t>⑤ 위치 (글자처럼 취급)</t>
  </si>
  <si>
    <t>⑥ 정렬 (가운데 정렬)</t>
  </si>
  <si>
    <t>글꼴 속성</t>
    <phoneticPr fontId="1" type="noConversion"/>
  </si>
  <si>
    <t>글꼴 속성</t>
    <phoneticPr fontId="1" type="noConversion"/>
  </si>
  <si>
    <t>특수문자</t>
    <phoneticPr fontId="1" type="noConversion"/>
  </si>
  <si>
    <t>개당 1점 * 3</t>
  </si>
  <si>
    <t>② 정렬 (가운데 정렬)</t>
  </si>
  <si>
    <t>문단모양</t>
    <phoneticPr fontId="1" type="noConversion"/>
  </si>
  <si>
    <t>모두적용시</t>
  </si>
  <si>
    <t>③ 정렬 (가운데 정렬)</t>
  </si>
  <si>
    <t>② 크기 (9pt)</t>
  </si>
  <si>
    <t>쪽번호</t>
    <phoneticPr fontId="1" type="noConversion"/>
  </si>
  <si>
    <t>문제2</t>
    <phoneticPr fontId="1" type="noConversion"/>
  </si>
  <si>
    <t>쪽 테두리</t>
    <phoneticPr fontId="1" type="noConversion"/>
  </si>
  <si>
    <t>다단</t>
    <phoneticPr fontId="1" type="noConversion"/>
  </si>
  <si>
    <t>① 구역나누기</t>
  </si>
  <si>
    <t>② 다단 2단</t>
  </si>
  <si>
    <t>글상자</t>
    <phoneticPr fontId="1" type="noConversion"/>
  </si>
  <si>
    <t>그림삽입</t>
    <phoneticPr fontId="1" type="noConversion"/>
  </si>
  <si>
    <t>④ 위치 (어울림 : 가로-쪽의 왼쪽 0.0mm)</t>
  </si>
  <si>
    <t>속성</t>
    <phoneticPr fontId="1" type="noConversion"/>
  </si>
  <si>
    <t>② 크기 (12pt)</t>
  </si>
  <si>
    <t>③ 진하게</t>
  </si>
  <si>
    <t>각주</t>
    <phoneticPr fontId="1" type="noConversion"/>
  </si>
  <si>
    <t>한자/영문</t>
    <phoneticPr fontId="1" type="noConversion"/>
  </si>
  <si>
    <t>개당 2점 * 5</t>
  </si>
  <si>
    <t>편집</t>
    <phoneticPr fontId="1" type="noConversion"/>
  </si>
  <si>
    <t>표</t>
    <phoneticPr fontId="1" type="noConversion"/>
  </si>
  <si>
    <t>② 진하게</t>
  </si>
  <si>
    <t>이중 실선 (0.5mm)</t>
  </si>
  <si>
    <t>글자모양</t>
  </si>
  <si>
    <t>② 크기 (10pt)</t>
  </si>
  <si>
    <t>차트</t>
    <phoneticPr fontId="1" type="noConversion"/>
  </si>
  <si>
    <t>② 크기-너비 (80mm)</t>
  </si>
  <si>
    <t>X축</t>
  </si>
  <si>
    <t>Y축</t>
  </si>
  <si>
    <t>범례</t>
  </si>
  <si>
    <t>합계</t>
    <phoneticPr fontId="1" type="noConversion"/>
  </si>
  <si>
    <t>④ 정렬 (가운데 정렬)</t>
  </si>
  <si>
    <t>⑥ 글상자 위치 (글자처럼 취급)</t>
  </si>
  <si>
    <t>⑦ 글상자 정렬 (가운데 정렬)</t>
  </si>
  <si>
    <t>④ 크기 : 높이(20mm)</t>
  </si>
  <si>
    <t>⑦ 글맵시모양 (육안확인)</t>
  </si>
  <si>
    <t>① 문구입력</t>
  </si>
  <si>
    <t>② 가운데 아래</t>
  </si>
  <si>
    <t>③ 테두리 (이중 실선 1.00mm)</t>
  </si>
  <si>
    <t>⑩정렬 (가운데 정렬)</t>
  </si>
  <si>
    <t>⑤ 위치 (어울림 : 세로-쪽의 위 24mm)</t>
  </si>
  <si>
    <t>③ 정렬 (오른쪽 정렬)</t>
    <phoneticPr fontId="1" type="noConversion"/>
  </si>
  <si>
    <t>왼쪽여백 (10pt), 내어쓰기 (12pt)</t>
    <phoneticPr fontId="1" type="noConversion"/>
  </si>
  <si>
    <t>⑨ 글씨크기 (25pt)</t>
    <phoneticPr fontId="1" type="noConversion"/>
  </si>
  <si>
    <t>③ 크기-높이 (25mm)</t>
    <phoneticPr fontId="1" type="noConversion"/>
  </si>
  <si>
    <t>① 글씨체 (굴림)</t>
    <phoneticPr fontId="1" type="noConversion"/>
  </si>
  <si>
    <t>① 글씨체 (굴림체)</t>
    <phoneticPr fontId="1" type="noConversion"/>
  </si>
  <si>
    <t>① 크기 (12pt)</t>
    <phoneticPr fontId="1" type="noConversion"/>
  </si>
  <si>
    <t>② 크기-높이 (12mm)</t>
    <phoneticPr fontId="1" type="noConversion"/>
  </si>
  <si>
    <t>② 크기-너비 (30mm)</t>
    <phoneticPr fontId="1" type="noConversion"/>
  </si>
  <si>
    <t>글꼴 속성</t>
  </si>
  <si>
    <t>① 글씨체 (궁서)</t>
    <phoneticPr fontId="1" type="noConversion"/>
  </si>
  <si>
    <t>③ 기울임</t>
  </si>
  <si>
    <t>① 진하게</t>
    <phoneticPr fontId="1" type="noConversion"/>
  </si>
  <si>
    <t>② 기울임</t>
    <phoneticPr fontId="1" type="noConversion"/>
  </si>
  <si>
    <t>② 크기 (30pt)</t>
    <phoneticPr fontId="1" type="noConversion"/>
  </si>
  <si>
    <t>③ 크기 (9pt)</t>
    <phoneticPr fontId="1" type="noConversion"/>
  </si>
  <si>
    <t>③ 크기 : 너비(120mm)</t>
    <phoneticPr fontId="1" type="noConversion"/>
  </si>
  <si>
    <t>② 밑줄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</si>
  <si>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</si>
  <si>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</si>
  <si>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① 글씨체 (돋움)</t>
    <phoneticPr fontId="1" type="noConversion"/>
  </si>
  <si>
    <t>② 글씨체 (돋움)</t>
    <phoneticPr fontId="1" type="noConversion"/>
  </si>
  <si>
    <t>③ 크기-높이 (90mm)</t>
    <phoneticPr fontId="1" type="noConversion"/>
  </si>
  <si>
    <t>① 종류 (세로막대형)</t>
    <phoneticPr fontId="1" type="noConversion"/>
  </si>
  <si>
    <t>⑧ 글씨체 (궁서)</t>
    <phoneticPr fontId="1" type="noConversion"/>
  </si>
  <si>
    <t>② 채우기 : 색상(RGB:202,86,167)</t>
    <phoneticPr fontId="1" type="noConversion"/>
  </si>
  <si>
    <t>① 글씨체 (견고딕)</t>
    <phoneticPr fontId="1" type="noConversion"/>
  </si>
  <si>
    <t>이중 실선, 머리말 포함</t>
    <phoneticPr fontId="1" type="noConversion"/>
  </si>
  <si>
    <t>① 크기-너비 (70mm)</t>
    <phoneticPr fontId="1" type="noConversion"/>
  </si>
  <si>
    <t>위쪽 제목 셀</t>
    <phoneticPr fontId="1" type="noConversion"/>
  </si>
  <si>
    <t>제목 셀 아래 선</t>
    <phoneticPr fontId="1" type="noConversion"/>
  </si>
  <si>
    <t>① 글씨체 (돋움체)</t>
    <phoneticPr fontId="1" type="noConversion"/>
  </si>
  <si>
    <t>① 글꼴 (바탕)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</si>
  <si>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</si>
  <si>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(무료건강및구강검진안내)</t>
    <phoneticPr fontId="1" type="noConversion"/>
  </si>
  <si>
    <t>① ◎, ② ◎, ③ ※</t>
    <phoneticPr fontId="1" type="noConversion"/>
  </si>
  <si>
    <t>문구 (안내사항)</t>
    <phoneticPr fontId="1" type="noConversion"/>
  </si>
  <si>
    <t>문구 (한국종합의원장)</t>
    <phoneticPr fontId="1" type="noConversion"/>
  </si>
  <si>
    <t>문구 (DIAT)</t>
    <phoneticPr fontId="1" type="noConversion"/>
  </si>
  <si>
    <t>문구 (맛있는 탕후루)</t>
    <phoneticPr fontId="1" type="noConversion"/>
  </si>
  <si>
    <t>문구① (1. 탕후루의 역사)</t>
    <phoneticPr fontId="1" type="noConversion"/>
  </si>
  <si>
    <t>문구② (2. 단짠음식 줄이고 건강관리)</t>
    <phoneticPr fontId="1" type="noConversion"/>
  </si>
  <si>
    <t>① 기호(嗜好), ② 간식(間食), ③ 조청(造淸), ④ 내열(耐熱), ⑤ 확산(擴散)</t>
    <phoneticPr fontId="1" type="noConversion"/>
  </si>
  <si>
    <t>제목 문구 (나이대별 선호하는 간식비율(%))</t>
    <phoneticPr fontId="1" type="noConversion"/>
  </si>
  <si>
    <t>제목 문구 (나이대별 선호하는 간식비율(%))</t>
    <phoneticPr fontId="1" type="noConversion"/>
  </si>
  <si>
    <t>⑤ 채우기 : 색상(RGB:105,155,55)</t>
    <phoneticPr fontId="1" type="noConversion"/>
  </si>
  <si>
    <t>문구 (※ 기타… 이하 문단)</t>
    <phoneticPr fontId="1" type="noConversion"/>
  </si>
  <si>
    <t>문구 (…굳어 먹으면서…)</t>
    <phoneticPr fontId="1" type="noConversion"/>
  </si>
  <si>
    <t>문구 (…점포가 6배가 넘는…)</t>
    <phoneticPr fontId="1" type="noConversion"/>
  </si>
  <si>
    <t>"어" → "혀" 글자바꿈</t>
    <phoneticPr fontId="1" type="noConversion"/>
  </si>
  <si>
    <t>"6배가 넘는" / "점포가" 순서바꿈</t>
    <phoneticPr fontId="1" type="noConversion"/>
  </si>
  <si>
    <t>2502회 디지털정보활용능력 워드프로세서 분야 채점기준표(B형)</t>
    <phoneticPr fontId="2" type="noConversion"/>
  </si>
  <si>
    <t>문구 (무료 건강검진 및 구강검진)</t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</si>
  <si>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(병원 앱 또는</t>
    </r>
    <r>
      <rPr>
        <sz val="8"/>
        <color theme="1"/>
        <rFont val="함초롬돋움"/>
        <family val="3"/>
        <charset val="129"/>
      </rPr>
      <t xml:space="preserve"> 홈페이지(http://www.ihd.or.kr)에서 개별예약 후 방문)</t>
    </r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</si>
  <si>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(2025. 2. 22.)</t>
    </r>
    <phoneticPr fontId="1" type="noConversion"/>
  </si>
  <si>
    <r>
      <t>④ 글상자 모서리 (</t>
    </r>
    <r>
      <rPr>
        <sz val="8"/>
        <color rgb="FF0000FF"/>
        <rFont val="함초롬돋움"/>
        <family val="3"/>
        <charset val="129"/>
      </rPr>
      <t>둥근 모양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</si>
  <si>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① 파일명 </t>
    </r>
    <r>
      <rPr>
        <sz val="8"/>
        <color rgb="FF0000FF"/>
        <rFont val="함초롬돋움"/>
        <family val="3"/>
        <charset val="129"/>
      </rPr>
      <t>"그림B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</si>
  <si>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(MZ세대)</t>
    </r>
    <r>
      <rPr>
        <sz val="8"/>
        <color indexed="8"/>
        <rFont val="함초롬돋움"/>
        <family val="3"/>
        <charset val="129"/>
      </rPr>
      <t xml:space="preserve">
[1980년대 초 ~ 2000년대 초 출생자]</t>
    </r>
    <phoneticPr fontId="1" type="noConversion"/>
  </si>
  <si>
    <t>⑤ 채우기 : 색상(RGB:68,201,246)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</si>
  <si>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</si>
  <si>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</si>
  <si>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</si>
  <si>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④ 크기-높이 (20mm)</t>
    <phoneticPr fontId="1" type="noConversion"/>
  </si>
  <si>
    <t>⑤ 위치 (글자처럼 취급)</t>
    <phoneticPr fontId="1" type="noConversion"/>
  </si>
  <si>
    <t>⑥ 정렬 (가운데 정렬)</t>
    <phoneticPr fontId="1" type="noConversion"/>
  </si>
  <si>
    <t>⑦ 글맵시모양 (육안확인)</t>
    <phoneticPr fontId="1" type="noConversion"/>
  </si>
  <si>
    <t>BOLD</t>
    <phoneticPr fontId="1" type="noConversion"/>
  </si>
  <si>
    <t>ITALIC</t>
    <phoneticPr fontId="1" type="noConversion"/>
  </si>
  <si>
    <t>개당 1점 * 3</t>
    <phoneticPr fontId="1" type="noConversion"/>
  </si>
  <si>
    <t>궁서</t>
    <phoneticPr fontId="1" type="noConversion"/>
  </si>
  <si>
    <t>② 정렬 (가운데 정렬)</t>
    <phoneticPr fontId="1" type="noConversion"/>
  </si>
  <si>
    <t>① 기울임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</si>
  <si>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</si>
  <si>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</si>
  <si>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</si>
  <si>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CENTER</t>
    <phoneticPr fontId="1" type="noConversion"/>
  </si>
  <si>
    <t>② 크기 (20pt)</t>
    <phoneticPr fontId="1" type="noConversion"/>
  </si>
  <si>
    <t>③ 정렬 (가운데 정렬)</t>
    <phoneticPr fontId="1" type="noConversion"/>
  </si>
  <si>
    <t>굴림</t>
    <phoneticPr fontId="1" type="noConversion"/>
  </si>
  <si>
    <t>② 크기 (9pt)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</si>
  <si>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</si>
  <si>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</si>
  <si>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</si>
  <si>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③ 테두리 (이중실선 1.00mm)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</si>
  <si>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</si>
  <si>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</si>
  <si>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</si>
  <si>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⑥ 글상자 위치 (글자처럼 취급)</t>
    <phoneticPr fontId="1" type="noConversion"/>
  </si>
  <si>
    <t>true</t>
    <phoneticPr fontId="1" type="noConversion"/>
  </si>
  <si>
    <t>⑦ 글상자 정렬 (가운데 정렬)</t>
    <phoneticPr fontId="1" type="noConversion"/>
  </si>
  <si>
    <t>⑧ 글씨체 (궁서체)</t>
    <phoneticPr fontId="1" type="noConversion"/>
  </si>
  <si>
    <t>궁서체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</si>
  <si>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</si>
  <si>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</si>
  <si>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돋움</t>
    <phoneticPr fontId="1" type="noConversion"/>
  </si>
  <si>
    <t>② 크기 (12pt)</t>
    <phoneticPr fontId="1" type="noConversion"/>
  </si>
  <si>
    <t>③ 진하게</t>
    <phoneticPr fontId="1" type="noConversion"/>
  </si>
  <si>
    <t>① 문구입력</t>
    <phoneticPr fontId="1" type="noConversion"/>
  </si>
  <si>
    <t>② 글씨체 (굴림)</t>
    <phoneticPr fontId="1" type="noConversion"/>
  </si>
  <si>
    <t>개당 2점 * 5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</si>
  <si>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</si>
  <si>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</si>
  <si>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굴림체</t>
    <phoneticPr fontId="1" type="noConversion"/>
  </si>
  <si>
    <t>④ 정렬 (가운데 정렬)</t>
    <phoneticPr fontId="1" type="noConversion"/>
  </si>
  <si>
    <t>① 색상(RGB:213,170,213)</t>
    <phoneticPr fontId="1" type="noConversion"/>
  </si>
  <si>
    <t>② 진하게</t>
    <phoneticPr fontId="1" type="noConversion"/>
  </si>
  <si>
    <t>이중 실선 (0.5mm)</t>
    <phoneticPr fontId="1" type="noConversion"/>
  </si>
  <si>
    <t>① 글씨체 (맑은 고딕)</t>
    <phoneticPr fontId="1" type="noConversion"/>
  </si>
  <si>
    <t>맑은고딕</t>
    <phoneticPr fontId="1" type="noConversion"/>
  </si>
  <si>
    <t>② 크기 (10pt)</t>
    <phoneticPr fontId="1" type="noConversion"/>
  </si>
  <si>
    <t>BOLD</t>
  </si>
  <si>
    <t>① 글꼴 (궁서체)</t>
    <phoneticPr fontId="1" type="noConversion"/>
  </si>
  <si>
    <t>③ 기울임</t>
    <phoneticPr fontId="1" type="noConversion"/>
  </si>
  <si>
    <t>center</t>
    <phoneticPr fontId="1" type="noConversion"/>
  </si>
  <si>
    <t>한양견고딕</t>
    <phoneticPr fontId="1" type="noConversion"/>
  </si>
  <si>
    <t>굳혀먹으</t>
    <phoneticPr fontId="1" type="noConversion"/>
  </si>
  <si>
    <t>세로막대</t>
    <phoneticPr fontId="1" type="noConversion"/>
  </si>
  <si>
    <t>바탕</t>
    <phoneticPr fontId="1" type="noConversion"/>
  </si>
  <si>
    <t>2000 -2400</t>
    <phoneticPr fontId="1" type="noConversion"/>
  </si>
  <si>
    <t>HangulSyllable</t>
    <phoneticPr fontId="1" type="noConversion"/>
  </si>
  <si>
    <t>넘는점포</t>
    <phoneticPr fontId="1" type="noConversion"/>
  </si>
  <si>
    <r>
      <t xml:space="preserve">① 글씨체 </t>
    </r>
    <r>
      <rPr>
        <strike/>
        <sz val="8"/>
        <color indexed="8"/>
        <rFont val="함초롬돋움"/>
        <family val="3"/>
        <charset val="129"/>
      </rPr>
      <t>(궁서)</t>
    </r>
    <r>
      <rPr>
        <sz val="8"/>
        <color indexed="8"/>
        <rFont val="함초롬돋움"/>
        <family val="3"/>
        <charset val="129"/>
      </rPr>
      <t xml:space="preserve"> </t>
    </r>
    <r>
      <rPr>
        <b/>
        <sz val="8"/>
        <color rgb="FFFF0000"/>
        <rFont val="함초롬돋움"/>
        <family val="3"/>
        <charset val="129"/>
      </rPr>
      <t>궁서체</t>
    </r>
    <phoneticPr fontId="1" type="noConversion"/>
  </si>
  <si>
    <t>DIW_2502B.hml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</si>
</sst>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FF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8"/>
      <name val="함초롬돋움"/>
      <family val="3"/>
      <charset val="129"/>
    </font>
    <font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sz val="11"/>
      <color theme="1"/>
      <name val="함초롬돋움"/>
      <family val="3"/>
      <charset val="129"/>
    </font>
    <font>
      <sz val="12"/>
      <color rgb="FFCCCCCC"/>
      <name val="Source Code Pro"/>
      <family val="3"/>
    </font>
    <font>
      <strike/>
      <sz val="8"/>
      <color indexed="8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3" borderId="3" xfId="0" quotePrefix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" fontId="8" fillId="0" borderId="3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2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3" fillId="5" borderId="14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</cellXfs>
  <cellStyles count="1">
    <cellStyle name="표준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T14" sqref="T14"/>
    </sheetView>
  </sheetViews>
  <sheetFormatPr defaultRowHeight="16.5" x14ac:dyDescent="0.3"/>
  <cols>
    <col min="1" max="1" width="10.625" style="1" customWidth="1"/>
    <col min="2" max="2" width="13.625" customWidth="1"/>
    <col min="3" max="3" width="40.25" customWidth="1"/>
    <col min="4" max="4" width="13" customWidth="1"/>
    <col min="5" max="5" width="30.5" customWidth="1"/>
    <col min="6" max="6" width="3.5" style="44" bestFit="1" customWidth="1"/>
    <col min="7" max="7" width="24.125" style="42" bestFit="1" customWidth="1"/>
    <col min="8" max="8" width="10.5" style="43" bestFit="1" customWidth="1"/>
    <col min="9" max="9" width="12.625" bestFit="1" customWidth="1"/>
    <col min="10" max="11" width="5.625" customWidth="1"/>
    <col min="12" max="12" width="3.5" style="44" bestFit="1" customWidth="1"/>
  </cols>
  <sheetData>
    <row r="1" spans="1:13" ht="30" customHeight="1" x14ac:dyDescent="0.3">
      <c r="A1" s="82" t="s">
        <v>117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36" customHeight="1" thickBot="1" x14ac:dyDescent="0.35">
      <c r="A2" s="83" t="s">
        <v>99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20.100000000000001" customHeight="1" x14ac:dyDescent="0.3">
      <c r="A3" s="2" t="s">
        <v>7</v>
      </c>
      <c r="B3" s="84" t="s">
        <v>8</v>
      </c>
      <c r="C3" s="85"/>
      <c r="D3" s="85"/>
      <c r="E3" s="86"/>
      <c r="G3" s="26"/>
      <c r="H3" s="27" t="s">
        <v>9</v>
      </c>
      <c r="I3" s="3" t="s">
        <v>9</v>
      </c>
      <c r="J3" s="3" t="s">
        <v>0</v>
      </c>
      <c r="K3" s="4" t="s">
        <v>10</v>
      </c>
    </row>
    <row r="4" spans="1:13" ht="20.100000000000001" customHeight="1" x14ac:dyDescent="0.3">
      <c r="A4" s="61" t="s">
        <v>11</v>
      </c>
      <c r="B4" s="5" t="s">
        <v>1</v>
      </c>
      <c r="C4" s="70" t="s">
        <v>12</v>
      </c>
      <c r="D4" s="71"/>
      <c r="E4" s="72"/>
      <c r="G4" s="28"/>
      <c r="H4" s="29"/>
      <c r="I4" s="6"/>
      <c r="J4" s="7"/>
      <c r="K4" s="8"/>
      <c r="M4" t="s">
        <v>188</v>
      </c>
    </row>
    <row r="5" spans="1:13" ht="20.100000000000001" customHeight="1" x14ac:dyDescent="0.3">
      <c r="A5" s="62"/>
      <c r="B5" s="5" t="s">
        <v>2</v>
      </c>
      <c r="C5" s="70" t="s">
        <v>13</v>
      </c>
      <c r="D5" s="71"/>
      <c r="E5" s="72"/>
      <c r="G5" s="28"/>
      <c r="H5" s="30" t="s">
        <v>14</v>
      </c>
      <c r="I5" s="7" t="s">
        <v>14</v>
      </c>
      <c r="J5" s="7">
        <v>4</v>
      </c>
      <c r="K5" s="9">
        <v>4</v>
      </c>
      <c r="M5">
        <v>4</v>
      </c>
    </row>
    <row r="6" spans="1:13" ht="20.100000000000001" customHeight="1" x14ac:dyDescent="0.3">
      <c r="A6" s="62"/>
      <c r="B6" s="5" t="s">
        <v>3</v>
      </c>
      <c r="C6" s="70" t="s">
        <v>6</v>
      </c>
      <c r="D6" s="71"/>
      <c r="E6" s="72"/>
      <c r="G6" s="28"/>
      <c r="H6" s="30" t="s">
        <v>14</v>
      </c>
      <c r="I6" s="7" t="s">
        <v>14</v>
      </c>
      <c r="J6" s="7">
        <v>4</v>
      </c>
      <c r="K6" s="9">
        <v>4</v>
      </c>
      <c r="M6">
        <v>4</v>
      </c>
    </row>
    <row r="7" spans="1:13" ht="20.100000000000001" customHeight="1" x14ac:dyDescent="0.3">
      <c r="A7" s="63"/>
      <c r="B7" s="5" t="s">
        <v>15</v>
      </c>
      <c r="C7" s="70" t="s">
        <v>5</v>
      </c>
      <c r="D7" s="71"/>
      <c r="E7" s="72"/>
      <c r="G7" s="28"/>
      <c r="H7" s="30"/>
      <c r="I7" s="7"/>
      <c r="J7" s="7">
        <v>40</v>
      </c>
      <c r="K7" s="9">
        <v>40</v>
      </c>
      <c r="M7">
        <v>40</v>
      </c>
    </row>
    <row r="8" spans="1:13" ht="20.100000000000001" customHeight="1" x14ac:dyDescent="0.3">
      <c r="A8" s="67">
        <v>283.46499999999997</v>
      </c>
      <c r="B8" s="68"/>
      <c r="C8" s="68"/>
      <c r="D8" s="68"/>
      <c r="E8" s="68"/>
      <c r="F8" s="68"/>
      <c r="G8" s="68"/>
      <c r="H8" s="68"/>
      <c r="I8" s="69"/>
      <c r="J8" s="10">
        <f>SUM(J5:J7)</f>
        <v>48</v>
      </c>
      <c r="K8" s="11">
        <f>SUM(K5:K7)</f>
        <v>48</v>
      </c>
      <c r="M8">
        <v>48</v>
      </c>
    </row>
    <row r="9" spans="1:13" ht="20.100000000000001" customHeight="1" x14ac:dyDescent="0.3">
      <c r="A9" s="73" t="s">
        <v>16</v>
      </c>
      <c r="B9" s="58" t="s">
        <v>17</v>
      </c>
      <c r="C9" s="50" t="s">
        <v>100</v>
      </c>
      <c r="D9" s="87" t="str">
        <f>MID(C9, SEARCH("(", C9) + 1, LEN(C9) - SEARCH("(", C9) - 1)</f>
        <v>무료건강및구강검진안내</v>
      </c>
      <c r="E9" s="12" t="s">
        <v>76</v>
      </c>
      <c r="F9" s="44">
        <v>1</v>
      </c>
      <c r="G9" s="31" t="s">
        <v>97</v>
      </c>
      <c r="H9" s="30" t="s">
        <v>125</v>
      </c>
      <c r="I9" s="45" t="str">
        <f>MID(E9, SEARCH("(", E9) + 1, SEARCH(")", E9) - SEARCH("(", E9) - 1)</f>
        <v>궁서</v>
      </c>
      <c r="J9" s="7">
        <v>2</v>
      </c>
      <c r="K9" s="9">
        <v>2</v>
      </c>
      <c r="L9" s="44">
        <v>1</v>
      </c>
      <c r="M9">
        <v>2</v>
      </c>
    </row>
    <row r="10" spans="1:13" ht="20.100000000000001" customHeight="1" x14ac:dyDescent="0.3">
      <c r="A10" s="74"/>
      <c r="B10" s="59"/>
      <c r="C10" s="51"/>
      <c r="D10" s="88" t="str">
        <f>C9&amp;"/"&amp;SUBSTITUTE(E10,"""","\""")</f>
        <v>문구 (무료건강및구강검진안내)/② 채우기 : 색상(RGB:202,86,167)</v>
      </c>
      <c r="E10" s="12" t="s">
        <v>91</v>
      </c>
      <c r="F10" s="44">
        <v>2</v>
      </c>
      <c r="G10" s="31" t="s">
        <v>126</v>
      </c>
      <c r="H10" s="32">
        <v>1184497</v>
      </c>
      <c r="I10" s="46">
        <v>10966730</v>
      </c>
      <c r="J10" s="7">
        <v>2</v>
      </c>
      <c r="K10" s="9">
        <v>2</v>
      </c>
      <c r="L10" s="44">
        <v>2</v>
      </c>
      <c r="M10">
        <v>2</v>
      </c>
    </row>
    <row r="11" spans="1:13" ht="20.100000000000001" customHeight="1" x14ac:dyDescent="0.3">
      <c r="A11" s="74"/>
      <c r="B11" s="59"/>
      <c r="C11" s="51"/>
      <c r="D11" s="89"/>
      <c r="E11" s="12" t="s">
        <v>82</v>
      </c>
      <c r="F11" s="44">
        <v>3</v>
      </c>
      <c r="G11" s="31" t="s">
        <v>127</v>
      </c>
      <c r="H11" s="30">
        <v>28346</v>
      </c>
      <c r="I11" s="45">
        <f>$A$8*120</f>
        <v>34015.799999999996</v>
      </c>
      <c r="J11" s="7">
        <v>2</v>
      </c>
      <c r="K11" s="9">
        <v>2</v>
      </c>
      <c r="L11" s="44">
        <v>3</v>
      </c>
      <c r="M11">
        <v>2</v>
      </c>
    </row>
    <row r="12" spans="1:13" ht="20.100000000000001" customHeight="1" x14ac:dyDescent="0.3">
      <c r="A12" s="74"/>
      <c r="B12" s="59"/>
      <c r="C12" s="51"/>
      <c r="D12" s="89"/>
      <c r="E12" s="12" t="s">
        <v>59</v>
      </c>
      <c r="F12" s="44">
        <v>4</v>
      </c>
      <c r="G12" s="31" t="s">
        <v>128</v>
      </c>
      <c r="H12" s="30">
        <v>5669</v>
      </c>
      <c r="I12" s="45">
        <f>$A$8*20</f>
        <v>5669.2999999999993</v>
      </c>
      <c r="J12" s="7">
        <v>2</v>
      </c>
      <c r="K12" s="9">
        <v>2</v>
      </c>
      <c r="L12" s="44">
        <v>4</v>
      </c>
      <c r="M12">
        <v>2</v>
      </c>
    </row>
    <row r="13" spans="1:13" ht="20.100000000000001" customHeight="1" x14ac:dyDescent="0.3">
      <c r="A13" s="74"/>
      <c r="B13" s="59"/>
      <c r="C13" s="51"/>
      <c r="D13" s="90"/>
      <c r="E13" s="12" t="s">
        <v>18</v>
      </c>
      <c r="F13" s="44">
        <v>5</v>
      </c>
      <c r="G13" s="31" t="s">
        <v>129</v>
      </c>
      <c r="H13" s="30"/>
      <c r="I13" s="7"/>
      <c r="J13" s="7">
        <v>2</v>
      </c>
      <c r="K13" s="9">
        <v>2</v>
      </c>
      <c r="L13" s="44">
        <v>5</v>
      </c>
      <c r="M13">
        <v>2</v>
      </c>
    </row>
    <row r="14" spans="1:13" ht="20.100000000000001" customHeight="1" x14ac:dyDescent="0.3">
      <c r="A14" s="74"/>
      <c r="B14" s="59"/>
      <c r="C14" s="51"/>
      <c r="D14" s="90"/>
      <c r="E14" s="12" t="s">
        <v>19</v>
      </c>
      <c r="F14" s="44">
        <v>6</v>
      </c>
      <c r="G14" s="31" t="s">
        <v>130</v>
      </c>
      <c r="H14" s="30"/>
      <c r="I14" s="7" t="s">
        <v>179</v>
      </c>
      <c r="J14" s="7">
        <v>2</v>
      </c>
      <c r="K14" s="9">
        <v>2</v>
      </c>
      <c r="L14" s="44">
        <v>6</v>
      </c>
      <c r="M14">
        <v>2</v>
      </c>
    </row>
    <row r="15" spans="1:13" ht="20.100000000000001" customHeight="1" x14ac:dyDescent="0.3">
      <c r="A15" s="74"/>
      <c r="B15" s="60"/>
      <c r="C15" s="52"/>
      <c r="D15" s="91"/>
      <c r="E15" s="12" t="s">
        <v>60</v>
      </c>
      <c r="F15" s="44">
        <v>7</v>
      </c>
      <c r="G15" s="31" t="s">
        <v>131</v>
      </c>
      <c r="H15" s="30"/>
      <c r="I15" s="7"/>
      <c r="J15" s="7">
        <v>2</v>
      </c>
      <c r="K15" s="9">
        <v>2</v>
      </c>
      <c r="L15" s="44">
        <v>7</v>
      </c>
      <c r="M15">
        <v>2</v>
      </c>
    </row>
    <row r="16" spans="1:13" ht="20.100000000000001" customHeight="1" x14ac:dyDescent="0.3">
      <c r="A16" s="74"/>
      <c r="B16" s="58" t="s">
        <v>75</v>
      </c>
      <c r="C16" s="53" t="s">
        <v>118</v>
      </c>
      <c r="D16" s="92" t="str">
        <f>MID(C16, SEARCH("(", C16) + 1, LEN(C16) - SEARCH("(", C16) - 1)</f>
        <v>무료 건강검진 및 구강검진</v>
      </c>
      <c r="E16" s="12" t="s">
        <v>78</v>
      </c>
      <c r="F16" s="44">
        <v>8</v>
      </c>
      <c r="G16" s="31" t="s">
        <v>78</v>
      </c>
      <c r="H16" s="30" t="s">
        <v>132</v>
      </c>
      <c r="I16" s="7" t="s">
        <v>132</v>
      </c>
      <c r="J16" s="7">
        <v>2</v>
      </c>
      <c r="K16" s="9">
        <v>2</v>
      </c>
      <c r="L16" s="44">
        <v>8</v>
      </c>
      <c r="M16">
        <v>2</v>
      </c>
    </row>
    <row r="17" spans="1:13" ht="20.100000000000001" customHeight="1" x14ac:dyDescent="0.3">
      <c r="A17" s="74"/>
      <c r="B17" s="60"/>
      <c r="C17" s="54"/>
      <c r="D17" s="93"/>
      <c r="E17" s="12" t="s">
        <v>79</v>
      </c>
      <c r="F17" s="44">
        <v>9</v>
      </c>
      <c r="G17" s="31" t="s">
        <v>79</v>
      </c>
      <c r="H17" s="30" t="s">
        <v>133</v>
      </c>
      <c r="I17" s="7" t="s">
        <v>133</v>
      </c>
      <c r="J17" s="7">
        <v>2</v>
      </c>
      <c r="K17" s="9">
        <v>2</v>
      </c>
      <c r="L17" s="44">
        <v>9</v>
      </c>
      <c r="M17">
        <v>2</v>
      </c>
    </row>
    <row r="18" spans="1:13" ht="20.100000000000001" customHeight="1" x14ac:dyDescent="0.3">
      <c r="A18" s="74"/>
      <c r="B18" s="13" t="s">
        <v>22</v>
      </c>
      <c r="C18" s="70" t="s">
        <v>101</v>
      </c>
      <c r="D18" s="71"/>
      <c r="E18" s="72"/>
      <c r="F18" s="44">
        <v>10</v>
      </c>
      <c r="G18" s="28"/>
      <c r="H18" s="30" t="s">
        <v>134</v>
      </c>
      <c r="I18" s="7" t="s">
        <v>23</v>
      </c>
      <c r="J18" s="14">
        <v>3</v>
      </c>
      <c r="K18" s="8">
        <v>3</v>
      </c>
      <c r="L18" s="44">
        <v>10</v>
      </c>
      <c r="M18">
        <v>1</v>
      </c>
    </row>
    <row r="19" spans="1:13" ht="20.100000000000001" customHeight="1" x14ac:dyDescent="0.3">
      <c r="A19" s="74"/>
      <c r="B19" s="58" t="s">
        <v>20</v>
      </c>
      <c r="C19" s="50" t="s">
        <v>102</v>
      </c>
      <c r="D19" s="92" t="str">
        <f>MID(C19, SEARCH("(", C19) + 1, LEN(C19) - SEARCH("(", C19) - 1)</f>
        <v>안내사항</v>
      </c>
      <c r="E19" s="12" t="s">
        <v>187</v>
      </c>
      <c r="F19" s="44">
        <v>11</v>
      </c>
      <c r="G19" s="31" t="s">
        <v>76</v>
      </c>
      <c r="H19" s="30" t="s">
        <v>135</v>
      </c>
      <c r="I19" s="45" t="s">
        <v>157</v>
      </c>
      <c r="J19" s="7">
        <v>1</v>
      </c>
      <c r="K19" s="9">
        <v>1</v>
      </c>
      <c r="L19" s="44">
        <v>11</v>
      </c>
      <c r="M19">
        <v>1</v>
      </c>
    </row>
    <row r="20" spans="1:13" ht="20.100000000000001" customHeight="1" x14ac:dyDescent="0.3">
      <c r="A20" s="74"/>
      <c r="B20" s="59"/>
      <c r="C20" s="52"/>
      <c r="D20" s="94"/>
      <c r="E20" s="12" t="s">
        <v>24</v>
      </c>
      <c r="F20" s="44">
        <v>12</v>
      </c>
      <c r="G20" s="31" t="s">
        <v>136</v>
      </c>
      <c r="H20" s="30"/>
      <c r="I20" s="7" t="s">
        <v>179</v>
      </c>
      <c r="J20" s="7">
        <v>1</v>
      </c>
      <c r="K20" s="9">
        <v>1</v>
      </c>
      <c r="L20" s="44">
        <v>12</v>
      </c>
      <c r="M20">
        <v>1</v>
      </c>
    </row>
    <row r="21" spans="1:13" ht="20.100000000000001" customHeight="1" x14ac:dyDescent="0.3">
      <c r="A21" s="74"/>
      <c r="B21" s="59"/>
      <c r="C21" s="53" t="s">
        <v>119</v>
      </c>
      <c r="D21" s="95" t="str">
        <f>MID(C21, SEARCH("(", C21) + 1, LEN(C21) - SEARCH("(", C21) - 1)</f>
        <v>병원 앱 또는 홈페이지(http://www.ihd.or.kr)에서 개별예약 후 방문</v>
      </c>
      <c r="E21" s="12" t="s">
        <v>78</v>
      </c>
      <c r="F21" s="44">
        <v>13</v>
      </c>
      <c r="G21" s="31" t="s">
        <v>137</v>
      </c>
      <c r="H21" s="30" t="s">
        <v>133</v>
      </c>
      <c r="I21" s="7" t="s">
        <v>132</v>
      </c>
      <c r="J21" s="7">
        <v>1</v>
      </c>
      <c r="K21" s="9">
        <v>1</v>
      </c>
      <c r="L21" s="44">
        <v>13</v>
      </c>
      <c r="M21">
        <v>1</v>
      </c>
    </row>
    <row r="22" spans="1:13" ht="20.100000000000001" customHeight="1" x14ac:dyDescent="0.3">
      <c r="A22" s="74"/>
      <c r="B22" s="60"/>
      <c r="C22" s="54"/>
      <c r="D22" s="94"/>
      <c r="E22" s="12" t="s">
        <v>83</v>
      </c>
      <c r="F22" s="44">
        <v>14</v>
      </c>
      <c r="G22" s="31" t="s">
        <v>83</v>
      </c>
      <c r="H22" s="30" t="s">
        <v>138</v>
      </c>
      <c r="I22" s="7" t="s">
        <v>138</v>
      </c>
      <c r="J22" s="7">
        <v>1</v>
      </c>
      <c r="K22" s="9">
        <v>1</v>
      </c>
      <c r="L22" s="44">
        <v>14</v>
      </c>
      <c r="M22">
        <v>1</v>
      </c>
    </row>
    <row r="23" spans="1:13" ht="20.100000000000001" customHeight="1" x14ac:dyDescent="0.3">
      <c r="A23" s="74"/>
      <c r="B23" s="5" t="s">
        <v>25</v>
      </c>
      <c r="C23" s="12" t="s">
        <v>112</v>
      </c>
      <c r="D23" s="88" t="str">
        <f>C23&amp;"/"&amp;SUBSTITUTE(E23,"""","\""")</f>
        <v>문구 (※ 기타… 이하 문단)/왼쪽여백 (10pt), 내어쓰기 (12pt)</v>
      </c>
      <c r="E23" s="12" t="s">
        <v>67</v>
      </c>
      <c r="F23" s="44">
        <v>15</v>
      </c>
      <c r="G23" s="31" t="s">
        <v>139</v>
      </c>
      <c r="H23" s="30" t="s">
        <v>140</v>
      </c>
      <c r="I23" s="7" t="s">
        <v>184</v>
      </c>
      <c r="J23" s="7">
        <v>2</v>
      </c>
      <c r="K23" s="9">
        <v>2</v>
      </c>
      <c r="L23" s="44">
        <v>15</v>
      </c>
      <c r="M23">
        <v>2</v>
      </c>
    </row>
    <row r="24" spans="1:13" ht="20.100000000000001" customHeight="1" x14ac:dyDescent="0.3">
      <c r="A24" s="74"/>
      <c r="B24" s="58" t="s">
        <v>21</v>
      </c>
      <c r="C24" s="50" t="s">
        <v>120</v>
      </c>
      <c r="D24" s="92" t="str">
        <f>MID(C24, SEARCH("(", C24) + 1, SEARCH(")", C24) - SEARCH("(", C24) - 1)</f>
        <v>2025. 2. 22.</v>
      </c>
      <c r="E24" s="12" t="s">
        <v>72</v>
      </c>
      <c r="F24" s="44">
        <v>16</v>
      </c>
      <c r="G24" s="31" t="s">
        <v>72</v>
      </c>
      <c r="H24" s="30">
        <v>1200</v>
      </c>
      <c r="I24" s="7">
        <v>1200</v>
      </c>
      <c r="J24" s="7">
        <v>2</v>
      </c>
      <c r="K24" s="9">
        <v>2</v>
      </c>
      <c r="L24" s="44">
        <v>16</v>
      </c>
      <c r="M24">
        <v>2</v>
      </c>
    </row>
    <row r="25" spans="1:13" ht="20.100000000000001" customHeight="1" x14ac:dyDescent="0.3">
      <c r="A25" s="74"/>
      <c r="B25" s="59"/>
      <c r="C25" s="52"/>
      <c r="D25" s="94"/>
      <c r="E25" s="12" t="s">
        <v>24</v>
      </c>
      <c r="F25" s="44">
        <v>17</v>
      </c>
      <c r="G25" s="31" t="s">
        <v>136</v>
      </c>
      <c r="H25" s="30" t="s">
        <v>141</v>
      </c>
      <c r="I25" s="7" t="s">
        <v>179</v>
      </c>
      <c r="J25" s="7">
        <v>1</v>
      </c>
      <c r="K25" s="9">
        <v>1</v>
      </c>
      <c r="L25" s="44">
        <v>17</v>
      </c>
      <c r="M25">
        <v>1</v>
      </c>
    </row>
    <row r="26" spans="1:13" ht="20.100000000000001" customHeight="1" x14ac:dyDescent="0.3">
      <c r="A26" s="74"/>
      <c r="B26" s="59"/>
      <c r="C26" s="50" t="s">
        <v>103</v>
      </c>
      <c r="D26" s="87" t="str">
        <f>MID(C26, SEARCH("(", C26) + 1, SEARCH(")", C26) - SEARCH("(", C26) - 1)</f>
        <v>한국종합의원장</v>
      </c>
      <c r="E26" s="12" t="s">
        <v>92</v>
      </c>
      <c r="F26" s="44">
        <v>18</v>
      </c>
      <c r="G26" s="31" t="s">
        <v>86</v>
      </c>
      <c r="H26" s="30" t="s">
        <v>125</v>
      </c>
      <c r="I26" s="7" t="s">
        <v>180</v>
      </c>
      <c r="J26" s="7">
        <v>2</v>
      </c>
      <c r="K26" s="9">
        <v>2</v>
      </c>
      <c r="L26" s="44">
        <v>18</v>
      </c>
      <c r="M26">
        <v>2</v>
      </c>
    </row>
    <row r="27" spans="1:13" ht="20.100000000000001" customHeight="1" x14ac:dyDescent="0.3">
      <c r="A27" s="74"/>
      <c r="B27" s="59"/>
      <c r="C27" s="51"/>
      <c r="D27" s="88" t="str">
        <f>C26&amp;"/"&amp;SUBSTITUTE(E27,"""","\""")</f>
        <v>문구 (한국종합의원장)/② 크기 (30pt)</v>
      </c>
      <c r="E27" s="12" t="s">
        <v>80</v>
      </c>
      <c r="F27" s="44">
        <v>19</v>
      </c>
      <c r="G27" s="31" t="s">
        <v>142</v>
      </c>
      <c r="H27" s="30">
        <v>2000</v>
      </c>
      <c r="I27" s="7">
        <v>3000</v>
      </c>
      <c r="J27" s="7">
        <v>2</v>
      </c>
      <c r="K27" s="9">
        <v>2</v>
      </c>
      <c r="L27" s="44">
        <v>19</v>
      </c>
      <c r="M27">
        <v>2</v>
      </c>
    </row>
    <row r="28" spans="1:13" ht="20.100000000000001" customHeight="1" x14ac:dyDescent="0.3">
      <c r="A28" s="74"/>
      <c r="B28" s="60"/>
      <c r="C28" s="52"/>
      <c r="D28" s="91"/>
      <c r="E28" s="12" t="s">
        <v>27</v>
      </c>
      <c r="F28" s="44">
        <v>20</v>
      </c>
      <c r="G28" s="31" t="s">
        <v>143</v>
      </c>
      <c r="H28" s="30" t="s">
        <v>141</v>
      </c>
      <c r="I28" s="7" t="s">
        <v>179</v>
      </c>
      <c r="J28" s="7">
        <v>2</v>
      </c>
      <c r="K28" s="9">
        <v>2</v>
      </c>
      <c r="L28" s="44">
        <v>20</v>
      </c>
      <c r="M28">
        <v>2</v>
      </c>
    </row>
    <row r="29" spans="1:13" ht="20.100000000000001" customHeight="1" x14ac:dyDescent="0.3">
      <c r="A29" s="74"/>
      <c r="B29" s="58" t="s">
        <v>4</v>
      </c>
      <c r="C29" s="76" t="s">
        <v>104</v>
      </c>
      <c r="D29" s="87"/>
      <c r="E29" s="15" t="s">
        <v>84</v>
      </c>
      <c r="F29" s="44">
        <v>21</v>
      </c>
      <c r="G29" s="33" t="s">
        <v>84</v>
      </c>
      <c r="H29" s="34" t="s">
        <v>144</v>
      </c>
      <c r="I29" s="16" t="s">
        <v>144</v>
      </c>
      <c r="J29" s="16">
        <v>2</v>
      </c>
      <c r="K29" s="17">
        <v>2</v>
      </c>
      <c r="L29" s="44">
        <v>21</v>
      </c>
      <c r="M29">
        <v>2</v>
      </c>
    </row>
    <row r="30" spans="1:13" ht="20.100000000000001" customHeight="1" x14ac:dyDescent="0.3">
      <c r="A30" s="74"/>
      <c r="B30" s="59"/>
      <c r="C30" s="77"/>
      <c r="D30" s="90"/>
      <c r="E30" s="15" t="s">
        <v>28</v>
      </c>
      <c r="F30" s="44">
        <v>22</v>
      </c>
      <c r="G30" s="33" t="s">
        <v>145</v>
      </c>
      <c r="H30" s="34">
        <v>900</v>
      </c>
      <c r="I30" s="16">
        <v>900</v>
      </c>
      <c r="J30" s="16">
        <v>2</v>
      </c>
      <c r="K30" s="17">
        <v>2</v>
      </c>
      <c r="L30" s="44">
        <v>22</v>
      </c>
      <c r="M30">
        <v>2</v>
      </c>
    </row>
    <row r="31" spans="1:13" ht="20.100000000000001" customHeight="1" x14ac:dyDescent="0.3">
      <c r="A31" s="74"/>
      <c r="B31" s="60"/>
      <c r="C31" s="78"/>
      <c r="D31" s="91"/>
      <c r="E31" s="15" t="s">
        <v>66</v>
      </c>
      <c r="F31" s="44">
        <v>23</v>
      </c>
      <c r="G31" s="33" t="s">
        <v>66</v>
      </c>
      <c r="H31" s="34" t="s">
        <v>146</v>
      </c>
      <c r="I31" s="16" t="s">
        <v>146</v>
      </c>
      <c r="J31" s="16">
        <v>2</v>
      </c>
      <c r="K31" s="17">
        <v>2</v>
      </c>
      <c r="L31" s="44">
        <v>23</v>
      </c>
      <c r="M31">
        <v>2</v>
      </c>
    </row>
    <row r="32" spans="1:13" ht="20.100000000000001" customHeight="1" x14ac:dyDescent="0.3">
      <c r="A32" s="74"/>
      <c r="B32" s="58" t="s">
        <v>29</v>
      </c>
      <c r="C32" s="79" t="s">
        <v>85</v>
      </c>
      <c r="D32" s="80"/>
      <c r="E32" s="81"/>
      <c r="F32" s="44">
        <v>24</v>
      </c>
      <c r="G32" s="35"/>
      <c r="H32" s="34" t="s">
        <v>147</v>
      </c>
      <c r="I32" s="46" t="s">
        <v>185</v>
      </c>
      <c r="J32" s="16">
        <v>2</v>
      </c>
      <c r="K32" s="17">
        <v>2</v>
      </c>
      <c r="L32" s="44">
        <v>24</v>
      </c>
      <c r="M32">
        <v>2</v>
      </c>
    </row>
    <row r="33" spans="1:13" ht="20.100000000000001" customHeight="1" x14ac:dyDescent="0.3">
      <c r="A33" s="75"/>
      <c r="B33" s="60"/>
      <c r="C33" s="79" t="s">
        <v>62</v>
      </c>
      <c r="D33" s="80"/>
      <c r="E33" s="81"/>
      <c r="F33" s="44">
        <v>25</v>
      </c>
      <c r="G33" s="35"/>
      <c r="H33" s="34" t="s">
        <v>148</v>
      </c>
      <c r="I33" s="16" t="s">
        <v>148</v>
      </c>
      <c r="J33" s="16">
        <v>2</v>
      </c>
      <c r="K33" s="17">
        <v>2</v>
      </c>
      <c r="L33" s="44">
        <v>25</v>
      </c>
      <c r="M33">
        <v>2</v>
      </c>
    </row>
    <row r="34" spans="1:13" ht="20.100000000000001" customHeight="1" x14ac:dyDescent="0.3">
      <c r="A34" s="67"/>
      <c r="B34" s="68"/>
      <c r="C34" s="68"/>
      <c r="D34" s="68"/>
      <c r="E34" s="68"/>
      <c r="F34" s="68"/>
      <c r="G34" s="68"/>
      <c r="H34" s="68"/>
      <c r="I34" s="69"/>
      <c r="J34" s="10">
        <f>SUM(J9:J33)</f>
        <v>46</v>
      </c>
      <c r="K34" s="11">
        <f>SUM(K9:K33)</f>
        <v>46</v>
      </c>
      <c r="M34">
        <v>44</v>
      </c>
    </row>
    <row r="35" spans="1:13" ht="20.100000000000001" customHeight="1" x14ac:dyDescent="0.3">
      <c r="A35" s="61" t="s">
        <v>30</v>
      </c>
      <c r="B35" s="5" t="s">
        <v>31</v>
      </c>
      <c r="C35" s="70" t="s">
        <v>93</v>
      </c>
      <c r="D35" s="71"/>
      <c r="E35" s="72"/>
      <c r="F35" s="44">
        <v>1</v>
      </c>
      <c r="G35" s="28"/>
      <c r="H35" s="30" t="s">
        <v>14</v>
      </c>
      <c r="I35" s="7" t="s">
        <v>26</v>
      </c>
      <c r="J35" s="7">
        <v>4</v>
      </c>
      <c r="K35" s="9">
        <v>4</v>
      </c>
      <c r="L35" s="44">
        <v>1</v>
      </c>
      <c r="M35">
        <v>4</v>
      </c>
    </row>
    <row r="36" spans="1:13" ht="20.100000000000001" customHeight="1" x14ac:dyDescent="0.3">
      <c r="A36" s="62"/>
      <c r="B36" s="58" t="s">
        <v>32</v>
      </c>
      <c r="C36" s="64" t="s">
        <v>33</v>
      </c>
      <c r="D36" s="65"/>
      <c r="E36" s="66"/>
      <c r="F36" s="44">
        <v>2</v>
      </c>
      <c r="G36" s="28"/>
      <c r="H36" s="30"/>
      <c r="I36" s="18"/>
      <c r="J36" s="7">
        <v>3</v>
      </c>
      <c r="K36" s="9">
        <v>3</v>
      </c>
      <c r="L36" s="44">
        <v>2</v>
      </c>
      <c r="M36">
        <v>3</v>
      </c>
    </row>
    <row r="37" spans="1:13" ht="20.100000000000001" customHeight="1" x14ac:dyDescent="0.3">
      <c r="A37" s="62"/>
      <c r="B37" s="60"/>
      <c r="C37" s="64" t="s">
        <v>34</v>
      </c>
      <c r="D37" s="65"/>
      <c r="E37" s="66"/>
      <c r="F37" s="44">
        <v>3</v>
      </c>
      <c r="G37" s="28"/>
      <c r="H37" s="30"/>
      <c r="I37" s="18"/>
      <c r="J37" s="7">
        <v>3</v>
      </c>
      <c r="K37" s="9">
        <v>3</v>
      </c>
      <c r="L37" s="44">
        <v>3</v>
      </c>
      <c r="M37">
        <v>3</v>
      </c>
    </row>
    <row r="38" spans="1:13" ht="20.100000000000001" customHeight="1" x14ac:dyDescent="0.3">
      <c r="A38" s="62"/>
      <c r="B38" s="58" t="s">
        <v>35</v>
      </c>
      <c r="C38" s="50" t="s">
        <v>105</v>
      </c>
      <c r="D38" s="87" t="str">
        <f>MID(C38, SEARCH("(", C38) + 1, SEARCH(")", C38) - SEARCH("(", C38) - 1)</f>
        <v>맛있는 탕후루</v>
      </c>
      <c r="E38" s="12" t="s">
        <v>94</v>
      </c>
      <c r="F38" s="44">
        <v>4</v>
      </c>
      <c r="G38" s="31" t="s">
        <v>94</v>
      </c>
      <c r="H38" s="30">
        <v>19843</v>
      </c>
      <c r="I38" s="45">
        <f>$A$8*70</f>
        <v>19842.55</v>
      </c>
      <c r="J38" s="14">
        <v>1</v>
      </c>
      <c r="K38" s="8">
        <v>1</v>
      </c>
      <c r="L38" s="44">
        <v>4</v>
      </c>
      <c r="M38">
        <v>1</v>
      </c>
    </row>
    <row r="39" spans="1:13" ht="20.100000000000001" customHeight="1" x14ac:dyDescent="0.3">
      <c r="A39" s="62"/>
      <c r="B39" s="59"/>
      <c r="C39" s="51"/>
      <c r="D39" s="89"/>
      <c r="E39" s="12" t="s">
        <v>73</v>
      </c>
      <c r="F39" s="44">
        <v>5</v>
      </c>
      <c r="G39" s="31" t="s">
        <v>73</v>
      </c>
      <c r="H39" s="30">
        <v>3402</v>
      </c>
      <c r="I39" s="45">
        <f>$A$8*12</f>
        <v>3401.58</v>
      </c>
      <c r="J39" s="14">
        <v>1</v>
      </c>
      <c r="K39" s="8">
        <v>1</v>
      </c>
      <c r="L39" s="44">
        <v>5</v>
      </c>
      <c r="M39">
        <v>1</v>
      </c>
    </row>
    <row r="40" spans="1:13" ht="20.100000000000001" customHeight="1" x14ac:dyDescent="0.3">
      <c r="A40" s="62"/>
      <c r="B40" s="59"/>
      <c r="C40" s="51"/>
      <c r="D40" s="90"/>
      <c r="E40" s="12" t="s">
        <v>63</v>
      </c>
      <c r="F40" s="44">
        <v>6</v>
      </c>
      <c r="G40" s="31" t="s">
        <v>149</v>
      </c>
      <c r="H40" s="30" t="s">
        <v>150</v>
      </c>
      <c r="I40" s="45" t="s">
        <v>150</v>
      </c>
      <c r="J40" s="14">
        <v>2</v>
      </c>
      <c r="K40" s="8">
        <v>2</v>
      </c>
      <c r="L40" s="44">
        <v>6</v>
      </c>
      <c r="M40">
        <v>2</v>
      </c>
    </row>
    <row r="41" spans="1:13" ht="20.100000000000001" customHeight="1" x14ac:dyDescent="0.3">
      <c r="A41" s="62"/>
      <c r="B41" s="59"/>
      <c r="C41" s="51"/>
      <c r="D41" s="88" t="str">
        <f>C38&amp;"/"&amp;SUBSTITUTE(E41,"""","\""")</f>
        <v>문구 (맛있는 탕후루)/④ 글상자 모서리 (둥근 모양)</v>
      </c>
      <c r="E41" s="12" t="s">
        <v>121</v>
      </c>
      <c r="F41" s="44">
        <v>7</v>
      </c>
      <c r="G41" s="31" t="s">
        <v>151</v>
      </c>
      <c r="H41" s="36">
        <v>50</v>
      </c>
      <c r="I41" s="14">
        <v>20</v>
      </c>
      <c r="J41" s="14">
        <v>1</v>
      </c>
      <c r="K41" s="8">
        <v>1</v>
      </c>
      <c r="L41" s="44">
        <v>7</v>
      </c>
      <c r="M41">
        <v>1</v>
      </c>
    </row>
    <row r="42" spans="1:13" ht="20.100000000000001" customHeight="1" x14ac:dyDescent="0.3">
      <c r="A42" s="62"/>
      <c r="B42" s="59"/>
      <c r="C42" s="51"/>
      <c r="D42" s="88" t="str">
        <f>C38&amp;"/"&amp;SUBSTITUTE(E42,"""","\""")</f>
        <v>문구 (맛있는 탕후루)/⑤ 채우기 : 색상(RGB:105,155,55)</v>
      </c>
      <c r="E42" s="19" t="s">
        <v>111</v>
      </c>
      <c r="F42" s="44">
        <v>8</v>
      </c>
      <c r="G42" s="37" t="s">
        <v>152</v>
      </c>
      <c r="H42" s="30">
        <v>8112112</v>
      </c>
      <c r="I42" s="46">
        <v>3644265</v>
      </c>
      <c r="J42" s="14">
        <v>2</v>
      </c>
      <c r="K42" s="8">
        <v>2</v>
      </c>
      <c r="L42" s="44">
        <v>8</v>
      </c>
      <c r="M42">
        <v>2</v>
      </c>
    </row>
    <row r="43" spans="1:13" ht="20.100000000000001" customHeight="1" x14ac:dyDescent="0.3">
      <c r="A43" s="62"/>
      <c r="B43" s="59"/>
      <c r="C43" s="51"/>
      <c r="D43" s="90"/>
      <c r="E43" s="12" t="s">
        <v>57</v>
      </c>
      <c r="F43" s="44">
        <v>9</v>
      </c>
      <c r="G43" s="31" t="s">
        <v>153</v>
      </c>
      <c r="H43" s="38" t="s">
        <v>154</v>
      </c>
      <c r="I43" s="14" t="b">
        <v>1</v>
      </c>
      <c r="J43" s="14">
        <v>1</v>
      </c>
      <c r="K43" s="8">
        <v>1</v>
      </c>
      <c r="L43" s="44">
        <v>9</v>
      </c>
      <c r="M43">
        <v>1</v>
      </c>
    </row>
    <row r="44" spans="1:13" ht="20.100000000000001" customHeight="1" x14ac:dyDescent="0.3">
      <c r="A44" s="62"/>
      <c r="B44" s="59"/>
      <c r="C44" s="51"/>
      <c r="D44" s="90"/>
      <c r="E44" s="12" t="s">
        <v>58</v>
      </c>
      <c r="F44" s="44">
        <v>10</v>
      </c>
      <c r="G44" s="31" t="s">
        <v>155</v>
      </c>
      <c r="H44" s="36" t="s">
        <v>141</v>
      </c>
      <c r="I44" s="14" t="s">
        <v>179</v>
      </c>
      <c r="J44" s="14">
        <v>1</v>
      </c>
      <c r="K44" s="8">
        <v>1</v>
      </c>
      <c r="L44" s="44">
        <v>10</v>
      </c>
      <c r="M44">
        <v>1</v>
      </c>
    </row>
    <row r="45" spans="1:13" ht="20.100000000000001" customHeight="1" x14ac:dyDescent="0.3">
      <c r="A45" s="62"/>
      <c r="B45" s="59"/>
      <c r="C45" s="51"/>
      <c r="D45" s="88" t="str">
        <f>C38&amp;"/"&amp;SUBSTITUTE(E45,"""","\""")</f>
        <v>문구 (맛있는 탕후루)/⑧ 글씨체 (궁서)</v>
      </c>
      <c r="E45" s="12" t="s">
        <v>90</v>
      </c>
      <c r="F45" s="44">
        <v>11</v>
      </c>
      <c r="G45" s="31" t="s">
        <v>156</v>
      </c>
      <c r="H45" s="36" t="s">
        <v>157</v>
      </c>
      <c r="I45" s="14" t="s">
        <v>135</v>
      </c>
      <c r="J45" s="14">
        <v>1</v>
      </c>
      <c r="K45" s="8">
        <v>1</v>
      </c>
      <c r="L45" s="44">
        <v>11</v>
      </c>
      <c r="M45">
        <v>1</v>
      </c>
    </row>
    <row r="46" spans="1:13" ht="20.100000000000001" customHeight="1" x14ac:dyDescent="0.3">
      <c r="A46" s="62"/>
      <c r="B46" s="59"/>
      <c r="C46" s="51"/>
      <c r="D46" s="90"/>
      <c r="E46" s="12" t="s">
        <v>68</v>
      </c>
      <c r="F46" s="44">
        <v>12</v>
      </c>
      <c r="G46" s="31" t="s">
        <v>158</v>
      </c>
      <c r="H46" s="38" t="s">
        <v>154</v>
      </c>
      <c r="I46" s="14" t="b">
        <v>1</v>
      </c>
      <c r="J46" s="14">
        <v>1</v>
      </c>
      <c r="K46" s="8">
        <v>1</v>
      </c>
      <c r="L46" s="44">
        <v>12</v>
      </c>
      <c r="M46">
        <v>1</v>
      </c>
    </row>
    <row r="47" spans="1:13" ht="20.100000000000001" customHeight="1" x14ac:dyDescent="0.3">
      <c r="A47" s="62"/>
      <c r="B47" s="60"/>
      <c r="C47" s="52"/>
      <c r="D47" s="91"/>
      <c r="E47" s="12" t="s">
        <v>64</v>
      </c>
      <c r="F47" s="44">
        <v>13</v>
      </c>
      <c r="G47" s="31" t="s">
        <v>159</v>
      </c>
      <c r="H47" s="36" t="s">
        <v>141</v>
      </c>
      <c r="I47" s="14" t="s">
        <v>179</v>
      </c>
      <c r="J47" s="14">
        <v>1</v>
      </c>
      <c r="K47" s="8">
        <v>1</v>
      </c>
      <c r="L47" s="44">
        <v>13</v>
      </c>
      <c r="M47">
        <v>1</v>
      </c>
    </row>
    <row r="48" spans="1:13" ht="20.100000000000001" customHeight="1" x14ac:dyDescent="0.3">
      <c r="A48" s="62"/>
      <c r="B48" s="58" t="s">
        <v>36</v>
      </c>
      <c r="C48" s="70" t="s">
        <v>122</v>
      </c>
      <c r="D48" s="71"/>
      <c r="E48" s="72"/>
      <c r="F48" s="44">
        <v>14</v>
      </c>
      <c r="G48" s="28"/>
      <c r="H48" s="36"/>
      <c r="I48" s="14"/>
      <c r="J48" s="14">
        <v>2</v>
      </c>
      <c r="K48" s="8">
        <v>2</v>
      </c>
      <c r="L48" s="44">
        <v>14</v>
      </c>
      <c r="M48">
        <v>2</v>
      </c>
    </row>
    <row r="49" spans="1:13" ht="20.100000000000001" customHeight="1" x14ac:dyDescent="0.3">
      <c r="A49" s="62"/>
      <c r="B49" s="59"/>
      <c r="C49" s="70" t="s">
        <v>74</v>
      </c>
      <c r="D49" s="71"/>
      <c r="E49" s="72"/>
      <c r="F49" s="44">
        <v>15</v>
      </c>
      <c r="G49" s="28"/>
      <c r="H49" s="36">
        <v>9921</v>
      </c>
      <c r="I49" s="45">
        <f>$A$8*30</f>
        <v>8503.9499999999989</v>
      </c>
      <c r="J49" s="14">
        <v>2</v>
      </c>
      <c r="K49" s="8">
        <v>2</v>
      </c>
      <c r="L49" s="44">
        <v>15</v>
      </c>
      <c r="M49">
        <v>2</v>
      </c>
    </row>
    <row r="50" spans="1:13" ht="20.100000000000001" customHeight="1" x14ac:dyDescent="0.3">
      <c r="A50" s="62"/>
      <c r="B50" s="59"/>
      <c r="C50" s="70" t="s">
        <v>69</v>
      </c>
      <c r="D50" s="71"/>
      <c r="E50" s="72"/>
      <c r="F50" s="44">
        <v>16</v>
      </c>
      <c r="G50" s="28"/>
      <c r="H50" s="36">
        <v>9921</v>
      </c>
      <c r="I50" s="45">
        <f>$A$8*25</f>
        <v>7086.6249999999991</v>
      </c>
      <c r="J50" s="14">
        <v>2</v>
      </c>
      <c r="K50" s="8">
        <v>2</v>
      </c>
      <c r="L50" s="44">
        <v>16</v>
      </c>
      <c r="M50">
        <v>2</v>
      </c>
    </row>
    <row r="51" spans="1:13" ht="20.100000000000001" customHeight="1" x14ac:dyDescent="0.3">
      <c r="A51" s="62"/>
      <c r="B51" s="59"/>
      <c r="C51" s="70" t="s">
        <v>37</v>
      </c>
      <c r="D51" s="71"/>
      <c r="E51" s="72"/>
      <c r="F51" s="44">
        <v>17</v>
      </c>
      <c r="G51" s="28"/>
      <c r="H51" s="36">
        <v>0</v>
      </c>
      <c r="I51" s="14">
        <v>0</v>
      </c>
      <c r="J51" s="14">
        <v>2</v>
      </c>
      <c r="K51" s="8">
        <v>2</v>
      </c>
      <c r="L51" s="44">
        <v>17</v>
      </c>
      <c r="M51">
        <v>2</v>
      </c>
    </row>
    <row r="52" spans="1:13" ht="20.100000000000001" customHeight="1" x14ac:dyDescent="0.3">
      <c r="A52" s="62"/>
      <c r="B52" s="60"/>
      <c r="C52" s="70" t="s">
        <v>65</v>
      </c>
      <c r="D52" s="71"/>
      <c r="E52" s="72"/>
      <c r="F52" s="44">
        <v>18</v>
      </c>
      <c r="G52" s="28"/>
      <c r="H52" s="36">
        <v>6800</v>
      </c>
      <c r="I52" s="45">
        <v>6800</v>
      </c>
      <c r="J52" s="14">
        <v>2</v>
      </c>
      <c r="K52" s="8">
        <v>2</v>
      </c>
      <c r="L52" s="44">
        <v>18</v>
      </c>
      <c r="M52">
        <v>2</v>
      </c>
    </row>
    <row r="53" spans="1:13" ht="20.100000000000001" customHeight="1" x14ac:dyDescent="0.3">
      <c r="A53" s="62"/>
      <c r="B53" s="58" t="s">
        <v>38</v>
      </c>
      <c r="C53" s="50" t="s">
        <v>106</v>
      </c>
      <c r="D53" s="87" t="str">
        <f>MID(C53, SEARCH("(", C53) + 1, LEN(C53) - SEARCH("(", C53) - 1)</f>
        <v>1. 탕후루의 역사</v>
      </c>
      <c r="E53" s="20" t="s">
        <v>86</v>
      </c>
      <c r="F53" s="44">
        <v>19</v>
      </c>
      <c r="G53" s="39" t="s">
        <v>86</v>
      </c>
      <c r="H53" s="30" t="s">
        <v>160</v>
      </c>
      <c r="I53" s="18" t="s">
        <v>160</v>
      </c>
      <c r="J53" s="7">
        <v>1</v>
      </c>
      <c r="K53" s="9">
        <v>1</v>
      </c>
      <c r="L53" s="44">
        <v>19</v>
      </c>
      <c r="M53">
        <v>1</v>
      </c>
    </row>
    <row r="54" spans="1:13" ht="20.100000000000001" customHeight="1" x14ac:dyDescent="0.3">
      <c r="A54" s="62"/>
      <c r="B54" s="59"/>
      <c r="C54" s="51"/>
      <c r="D54" s="90"/>
      <c r="E54" s="20" t="s">
        <v>39</v>
      </c>
      <c r="F54" s="44">
        <v>20</v>
      </c>
      <c r="G54" s="39" t="s">
        <v>161</v>
      </c>
      <c r="H54" s="30">
        <v>1200</v>
      </c>
      <c r="I54" s="18">
        <v>1200</v>
      </c>
      <c r="J54" s="7">
        <v>1</v>
      </c>
      <c r="K54" s="9">
        <v>1</v>
      </c>
      <c r="L54" s="44">
        <v>20</v>
      </c>
      <c r="M54">
        <v>1</v>
      </c>
    </row>
    <row r="55" spans="1:13" ht="20.100000000000001" customHeight="1" x14ac:dyDescent="0.3">
      <c r="A55" s="62"/>
      <c r="B55" s="59"/>
      <c r="C55" s="52"/>
      <c r="D55" s="91"/>
      <c r="E55" s="20" t="s">
        <v>40</v>
      </c>
      <c r="F55" s="44">
        <v>21</v>
      </c>
      <c r="G55" s="39" t="s">
        <v>162</v>
      </c>
      <c r="H55" s="30" t="s">
        <v>132</v>
      </c>
      <c r="I55" s="18" t="s">
        <v>132</v>
      </c>
      <c r="J55" s="7">
        <v>1</v>
      </c>
      <c r="K55" s="9">
        <v>1</v>
      </c>
      <c r="L55" s="44">
        <v>21</v>
      </c>
      <c r="M55">
        <v>1</v>
      </c>
    </row>
    <row r="56" spans="1:13" ht="20.100000000000001" customHeight="1" x14ac:dyDescent="0.3">
      <c r="A56" s="62"/>
      <c r="B56" s="59"/>
      <c r="C56" s="50" t="s">
        <v>107</v>
      </c>
      <c r="D56" s="87" t="str">
        <f>MID(C56, SEARCH("(", C56) + 1, SEARCH(")", C56) - SEARCH("(", C56) - 1)</f>
        <v>2. 단짠음식 줄이고 건강관리</v>
      </c>
      <c r="E56" s="20" t="s">
        <v>86</v>
      </c>
      <c r="F56" s="44">
        <v>22</v>
      </c>
      <c r="G56" s="39" t="s">
        <v>86</v>
      </c>
      <c r="H56" s="30" t="s">
        <v>160</v>
      </c>
      <c r="I56" s="18" t="s">
        <v>160</v>
      </c>
      <c r="J56" s="7">
        <v>1</v>
      </c>
      <c r="K56" s="9">
        <v>1</v>
      </c>
      <c r="L56" s="44">
        <v>22</v>
      </c>
      <c r="M56">
        <v>1</v>
      </c>
    </row>
    <row r="57" spans="1:13" ht="20.100000000000001" customHeight="1" x14ac:dyDescent="0.3">
      <c r="A57" s="62"/>
      <c r="B57" s="59"/>
      <c r="C57" s="51"/>
      <c r="D57" s="90"/>
      <c r="E57" s="20" t="s">
        <v>39</v>
      </c>
      <c r="F57" s="44">
        <v>23</v>
      </c>
      <c r="G57" s="39" t="s">
        <v>161</v>
      </c>
      <c r="H57" s="30">
        <v>1200</v>
      </c>
      <c r="I57" s="18">
        <v>1200</v>
      </c>
      <c r="J57" s="7">
        <v>1</v>
      </c>
      <c r="K57" s="9">
        <v>1</v>
      </c>
      <c r="L57" s="44">
        <v>23</v>
      </c>
      <c r="M57">
        <v>1</v>
      </c>
    </row>
    <row r="58" spans="1:13" ht="20.100000000000001" customHeight="1" x14ac:dyDescent="0.3">
      <c r="A58" s="62"/>
      <c r="B58" s="60"/>
      <c r="C58" s="52"/>
      <c r="D58" s="91"/>
      <c r="E58" s="20" t="s">
        <v>40</v>
      </c>
      <c r="F58" s="44">
        <v>24</v>
      </c>
      <c r="G58" s="39" t="s">
        <v>162</v>
      </c>
      <c r="H58" s="30" t="s">
        <v>132</v>
      </c>
      <c r="I58" s="18" t="s">
        <v>132</v>
      </c>
      <c r="J58" s="7">
        <v>1</v>
      </c>
      <c r="K58" s="9">
        <v>1</v>
      </c>
      <c r="L58" s="44">
        <v>24</v>
      </c>
      <c r="M58">
        <v>1</v>
      </c>
    </row>
    <row r="59" spans="1:13" ht="20.100000000000001" customHeight="1" x14ac:dyDescent="0.3">
      <c r="A59" s="62"/>
      <c r="B59" s="58" t="s">
        <v>41</v>
      </c>
      <c r="C59" s="50" t="s">
        <v>123</v>
      </c>
      <c r="D59" s="87" t="str">
        <f>MID(C59, SEARCH("(", C59) + 1, SEARCH(")", C59) - SEARCH("(", C59) - 1)</f>
        <v>MZ세대</v>
      </c>
      <c r="E59" s="20" t="s">
        <v>61</v>
      </c>
      <c r="F59" s="44">
        <v>25</v>
      </c>
      <c r="G59" s="40" t="s">
        <v>163</v>
      </c>
      <c r="H59" s="30"/>
      <c r="I59" s="18"/>
      <c r="J59" s="7">
        <v>3</v>
      </c>
      <c r="K59" s="9">
        <v>3</v>
      </c>
      <c r="L59" s="44">
        <v>25</v>
      </c>
      <c r="M59">
        <v>3</v>
      </c>
    </row>
    <row r="60" spans="1:13" ht="20.100000000000001" customHeight="1" x14ac:dyDescent="0.3">
      <c r="A60" s="62"/>
      <c r="B60" s="59"/>
      <c r="C60" s="51"/>
      <c r="D60" s="87" t="str">
        <f>MID(C59, SEARCH("[", C59) + 1, SEARCH("]", C59) - SEARCH("[", C59) - 1)</f>
        <v>1980년대 초 ~ 2000년대 초 출생자</v>
      </c>
      <c r="E60" s="20" t="s">
        <v>87</v>
      </c>
      <c r="F60" s="44">
        <v>26</v>
      </c>
      <c r="G60" s="40" t="s">
        <v>164</v>
      </c>
      <c r="H60" s="30" t="s">
        <v>144</v>
      </c>
      <c r="I60" s="18" t="s">
        <v>160</v>
      </c>
      <c r="J60" s="7">
        <v>2</v>
      </c>
      <c r="K60" s="9">
        <v>2</v>
      </c>
      <c r="L60" s="44">
        <v>26</v>
      </c>
      <c r="M60">
        <v>2</v>
      </c>
    </row>
    <row r="61" spans="1:13" ht="20.100000000000001" customHeight="1" x14ac:dyDescent="0.3">
      <c r="A61" s="62"/>
      <c r="B61" s="60"/>
      <c r="C61" s="52"/>
      <c r="D61" s="91"/>
      <c r="E61" s="20" t="s">
        <v>81</v>
      </c>
      <c r="F61" s="44">
        <v>27</v>
      </c>
      <c r="G61" s="40" t="s">
        <v>81</v>
      </c>
      <c r="H61" s="30">
        <v>900</v>
      </c>
      <c r="I61" s="18">
        <v>900</v>
      </c>
      <c r="J61" s="7">
        <v>2</v>
      </c>
      <c r="K61" s="9">
        <v>2</v>
      </c>
      <c r="L61" s="44">
        <v>27</v>
      </c>
      <c r="M61">
        <v>2</v>
      </c>
    </row>
    <row r="62" spans="1:13" ht="20.100000000000001" customHeight="1" x14ac:dyDescent="0.3">
      <c r="A62" s="62"/>
      <c r="B62" s="5" t="s">
        <v>42</v>
      </c>
      <c r="C62" s="64" t="s">
        <v>108</v>
      </c>
      <c r="D62" s="65"/>
      <c r="E62" s="66"/>
      <c r="F62" s="44">
        <v>28</v>
      </c>
      <c r="G62" s="28"/>
      <c r="H62" s="30" t="s">
        <v>165</v>
      </c>
      <c r="I62" s="18" t="s">
        <v>43</v>
      </c>
      <c r="J62" s="7">
        <v>10</v>
      </c>
      <c r="K62" s="9">
        <v>10</v>
      </c>
      <c r="L62" s="44">
        <v>28</v>
      </c>
      <c r="M62">
        <v>10</v>
      </c>
    </row>
    <row r="63" spans="1:13" ht="20.100000000000001" customHeight="1" x14ac:dyDescent="0.3">
      <c r="A63" s="62"/>
      <c r="B63" s="58" t="s">
        <v>44</v>
      </c>
      <c r="C63" s="19" t="s">
        <v>113</v>
      </c>
      <c r="D63" s="88" t="str">
        <f>C63&amp;"/"&amp;SUBSTITUTE(E63,"""","\""")</f>
        <v>문구 (…굳어 먹으면서…)/\"어\" → \"혀\" 글자바꿈</v>
      </c>
      <c r="E63" s="20" t="s">
        <v>115</v>
      </c>
      <c r="F63" s="44">
        <v>29</v>
      </c>
      <c r="G63" s="40" t="s">
        <v>166</v>
      </c>
      <c r="H63" s="30"/>
      <c r="I63" s="18" t="s">
        <v>181</v>
      </c>
      <c r="J63" s="7">
        <v>2</v>
      </c>
      <c r="K63" s="9">
        <v>2</v>
      </c>
      <c r="L63" s="44">
        <v>29</v>
      </c>
      <c r="M63">
        <v>2</v>
      </c>
    </row>
    <row r="64" spans="1:13" ht="20.100000000000001" customHeight="1" x14ac:dyDescent="0.3">
      <c r="A64" s="62"/>
      <c r="B64" s="60"/>
      <c r="C64" s="19" t="s">
        <v>114</v>
      </c>
      <c r="D64" s="88" t="str">
        <f>C64&amp;"/"&amp;SUBSTITUTE(E64,"""","\""")</f>
        <v>문구 (…점포가 6배가 넘는…)/\"6배가 넘는\" / \"점포가\" 순서바꿈</v>
      </c>
      <c r="E64" s="20" t="s">
        <v>116</v>
      </c>
      <c r="F64" s="44">
        <v>30</v>
      </c>
      <c r="G64" s="40" t="s">
        <v>167</v>
      </c>
      <c r="H64" s="30"/>
      <c r="I64" s="18" t="s">
        <v>186</v>
      </c>
      <c r="J64" s="7">
        <v>2</v>
      </c>
      <c r="K64" s="9">
        <v>2</v>
      </c>
      <c r="L64" s="44">
        <v>30</v>
      </c>
      <c r="M64">
        <v>2</v>
      </c>
    </row>
    <row r="65" spans="1:13" ht="20.100000000000001" customHeight="1" x14ac:dyDescent="0.3">
      <c r="A65" s="62"/>
      <c r="B65" s="58" t="s">
        <v>45</v>
      </c>
      <c r="C65" s="47" t="s">
        <v>109</v>
      </c>
      <c r="D65" s="87" t="str">
        <f>MID(C65, SEARCH("(", C65) + 1, LEN(C65) - SEARCH("(", C65) - 1)</f>
        <v>나이대별 선호하는 간식비율(%)</v>
      </c>
      <c r="E65" s="21" t="s">
        <v>71</v>
      </c>
      <c r="F65" s="44">
        <v>31</v>
      </c>
      <c r="G65" s="37" t="s">
        <v>71</v>
      </c>
      <c r="H65" s="30" t="s">
        <v>168</v>
      </c>
      <c r="I65" s="18" t="s">
        <v>168</v>
      </c>
      <c r="J65" s="7">
        <v>1</v>
      </c>
      <c r="K65" s="9">
        <v>1</v>
      </c>
      <c r="L65" s="44">
        <v>31</v>
      </c>
      <c r="M65">
        <v>1</v>
      </c>
    </row>
    <row r="66" spans="1:13" ht="20.100000000000001" customHeight="1" x14ac:dyDescent="0.3">
      <c r="A66" s="62"/>
      <c r="B66" s="59"/>
      <c r="C66" s="48"/>
      <c r="D66" s="96"/>
      <c r="E66" s="21" t="s">
        <v>39</v>
      </c>
      <c r="F66" s="44">
        <v>32</v>
      </c>
      <c r="G66" s="37" t="s">
        <v>161</v>
      </c>
      <c r="H66" s="30">
        <v>1200</v>
      </c>
      <c r="I66" s="18">
        <v>1200</v>
      </c>
      <c r="J66" s="7">
        <v>1</v>
      </c>
      <c r="K66" s="9">
        <v>1</v>
      </c>
      <c r="L66" s="44">
        <v>32</v>
      </c>
      <c r="M66">
        <v>1</v>
      </c>
    </row>
    <row r="67" spans="1:13" ht="20.100000000000001" customHeight="1" x14ac:dyDescent="0.3">
      <c r="A67" s="62"/>
      <c r="B67" s="59"/>
      <c r="C67" s="48"/>
      <c r="D67" s="96"/>
      <c r="E67" s="21" t="s">
        <v>40</v>
      </c>
      <c r="F67" s="44">
        <v>33</v>
      </c>
      <c r="G67" s="37" t="s">
        <v>162</v>
      </c>
      <c r="H67" s="30" t="s">
        <v>132</v>
      </c>
      <c r="I67" s="18" t="s">
        <v>132</v>
      </c>
      <c r="J67" s="7">
        <v>1</v>
      </c>
      <c r="K67" s="9">
        <v>1</v>
      </c>
      <c r="L67" s="44">
        <v>33</v>
      </c>
      <c r="M67">
        <v>1</v>
      </c>
    </row>
    <row r="68" spans="1:13" ht="20.100000000000001" customHeight="1" x14ac:dyDescent="0.3">
      <c r="A68" s="62"/>
      <c r="B68" s="59"/>
      <c r="C68" s="49"/>
      <c r="D68" s="97"/>
      <c r="E68" s="21" t="s">
        <v>56</v>
      </c>
      <c r="F68" s="44">
        <v>34</v>
      </c>
      <c r="G68" s="37" t="s">
        <v>169</v>
      </c>
      <c r="H68" s="30" t="s">
        <v>141</v>
      </c>
      <c r="I68" s="18" t="s">
        <v>179</v>
      </c>
      <c r="J68" s="7">
        <v>1</v>
      </c>
      <c r="K68" s="9">
        <v>1</v>
      </c>
      <c r="L68" s="44">
        <v>34</v>
      </c>
      <c r="M68">
        <v>1</v>
      </c>
    </row>
    <row r="69" spans="1:13" ht="20.100000000000001" customHeight="1" x14ac:dyDescent="0.3">
      <c r="A69" s="62"/>
      <c r="B69" s="59"/>
      <c r="C69" s="47" t="s">
        <v>95</v>
      </c>
      <c r="D69" s="88" t="str">
        <f>C69&amp;"/"&amp;SUBSTITUTE(E69,"""","\""")</f>
        <v>위쪽 제목 셀/⑤ 채우기 : 색상(RGB:68,201,246)</v>
      </c>
      <c r="E69" s="25" t="s">
        <v>124</v>
      </c>
      <c r="F69" s="44">
        <v>35</v>
      </c>
      <c r="G69" s="41" t="s">
        <v>170</v>
      </c>
      <c r="H69" s="30">
        <v>14002901</v>
      </c>
      <c r="I69" s="46">
        <v>16173380</v>
      </c>
      <c r="J69" s="7">
        <v>2</v>
      </c>
      <c r="K69" s="9">
        <v>2</v>
      </c>
      <c r="L69" s="44">
        <v>35</v>
      </c>
      <c r="M69">
        <v>2</v>
      </c>
    </row>
    <row r="70" spans="1:13" ht="20.100000000000001" customHeight="1" x14ac:dyDescent="0.3">
      <c r="A70" s="62"/>
      <c r="B70" s="59"/>
      <c r="C70" s="49"/>
      <c r="D70" s="97"/>
      <c r="E70" s="22" t="s">
        <v>46</v>
      </c>
      <c r="F70" s="44">
        <v>36</v>
      </c>
      <c r="G70" s="41" t="s">
        <v>171</v>
      </c>
      <c r="H70" s="30" t="s">
        <v>132</v>
      </c>
      <c r="I70" s="18" t="s">
        <v>132</v>
      </c>
      <c r="J70" s="7">
        <v>2</v>
      </c>
      <c r="K70" s="9">
        <v>2</v>
      </c>
      <c r="L70" s="44">
        <v>36</v>
      </c>
      <c r="M70">
        <v>2</v>
      </c>
    </row>
    <row r="71" spans="1:13" ht="20.100000000000001" customHeight="1" x14ac:dyDescent="0.3">
      <c r="A71" s="62"/>
      <c r="B71" s="59"/>
      <c r="C71" s="21" t="s">
        <v>96</v>
      </c>
      <c r="D71" s="21"/>
      <c r="E71" s="21" t="s">
        <v>47</v>
      </c>
      <c r="F71" s="44">
        <v>37</v>
      </c>
      <c r="G71" s="37" t="s">
        <v>172</v>
      </c>
      <c r="H71" s="30"/>
      <c r="I71" s="18"/>
      <c r="J71" s="7">
        <v>2</v>
      </c>
      <c r="K71" s="9">
        <v>2</v>
      </c>
      <c r="L71" s="44">
        <v>37</v>
      </c>
      <c r="M71">
        <v>2</v>
      </c>
    </row>
    <row r="72" spans="1:13" ht="20.100000000000001" customHeight="1" x14ac:dyDescent="0.3">
      <c r="A72" s="62"/>
      <c r="B72" s="59"/>
      <c r="C72" s="47" t="s">
        <v>48</v>
      </c>
      <c r="D72" s="98"/>
      <c r="E72" s="21" t="s">
        <v>70</v>
      </c>
      <c r="F72" s="44">
        <v>38</v>
      </c>
      <c r="G72" s="37" t="s">
        <v>173</v>
      </c>
      <c r="H72" s="30" t="s">
        <v>174</v>
      </c>
      <c r="I72" s="18" t="s">
        <v>144</v>
      </c>
      <c r="J72" s="7">
        <v>2</v>
      </c>
      <c r="K72" s="9">
        <v>2</v>
      </c>
      <c r="L72" s="44">
        <v>38</v>
      </c>
      <c r="M72">
        <v>2</v>
      </c>
    </row>
    <row r="73" spans="1:13" ht="20.100000000000001" customHeight="1" x14ac:dyDescent="0.3">
      <c r="A73" s="62"/>
      <c r="B73" s="59"/>
      <c r="C73" s="48"/>
      <c r="D73" s="96"/>
      <c r="E73" s="21" t="s">
        <v>49</v>
      </c>
      <c r="F73" s="44">
        <v>39</v>
      </c>
      <c r="G73" s="37" t="s">
        <v>175</v>
      </c>
      <c r="H73" s="30">
        <v>1000</v>
      </c>
      <c r="I73" s="18">
        <v>1000</v>
      </c>
      <c r="J73" s="7">
        <v>2</v>
      </c>
      <c r="K73" s="9">
        <v>2</v>
      </c>
      <c r="L73" s="44">
        <v>39</v>
      </c>
      <c r="M73">
        <v>2</v>
      </c>
    </row>
    <row r="74" spans="1:13" ht="20.100000000000001" customHeight="1" x14ac:dyDescent="0.3">
      <c r="A74" s="62"/>
      <c r="B74" s="60"/>
      <c r="C74" s="49"/>
      <c r="D74" s="97"/>
      <c r="E74" s="21" t="s">
        <v>27</v>
      </c>
      <c r="F74" s="44">
        <v>40</v>
      </c>
      <c r="G74" s="37" t="s">
        <v>143</v>
      </c>
      <c r="H74" s="30" t="s">
        <v>141</v>
      </c>
      <c r="I74" s="18" t="s">
        <v>179</v>
      </c>
      <c r="J74" s="7">
        <v>2</v>
      </c>
      <c r="K74" s="9">
        <v>2</v>
      </c>
      <c r="L74" s="44">
        <v>40</v>
      </c>
      <c r="M74">
        <v>2</v>
      </c>
    </row>
    <row r="75" spans="1:13" ht="20.100000000000001" customHeight="1" x14ac:dyDescent="0.3">
      <c r="A75" s="62"/>
      <c r="B75" s="58" t="s">
        <v>50</v>
      </c>
      <c r="C75" s="64" t="s">
        <v>89</v>
      </c>
      <c r="D75" s="65"/>
      <c r="E75" s="66"/>
      <c r="F75" s="44">
        <v>41</v>
      </c>
      <c r="G75" s="28"/>
      <c r="H75" s="30"/>
      <c r="I75" s="18" t="s">
        <v>182</v>
      </c>
      <c r="J75" s="7">
        <v>3</v>
      </c>
      <c r="K75" s="9">
        <v>3</v>
      </c>
      <c r="L75" s="44">
        <v>41</v>
      </c>
      <c r="M75">
        <v>3</v>
      </c>
    </row>
    <row r="76" spans="1:13" ht="20.100000000000001" customHeight="1" x14ac:dyDescent="0.3">
      <c r="A76" s="62"/>
      <c r="B76" s="59"/>
      <c r="C76" s="64" t="s">
        <v>51</v>
      </c>
      <c r="D76" s="65"/>
      <c r="E76" s="66"/>
      <c r="F76" s="44">
        <v>42</v>
      </c>
      <c r="G76" s="28"/>
      <c r="H76" s="30">
        <v>22677</v>
      </c>
      <c r="I76" s="45">
        <f>$A$8*80</f>
        <v>22677.199999999997</v>
      </c>
      <c r="J76" s="7">
        <v>2</v>
      </c>
      <c r="K76" s="9">
        <v>2</v>
      </c>
      <c r="L76" s="44">
        <v>42</v>
      </c>
      <c r="M76">
        <v>2</v>
      </c>
    </row>
    <row r="77" spans="1:13" ht="20.100000000000001" customHeight="1" x14ac:dyDescent="0.3">
      <c r="A77" s="62"/>
      <c r="B77" s="59"/>
      <c r="C77" s="64" t="s">
        <v>88</v>
      </c>
      <c r="D77" s="65"/>
      <c r="E77" s="66"/>
      <c r="F77" s="44">
        <v>43</v>
      </c>
      <c r="G77" s="28"/>
      <c r="H77" s="30">
        <v>25511</v>
      </c>
      <c r="I77" s="45">
        <f>$A$8*90</f>
        <v>25511.85</v>
      </c>
      <c r="J77" s="7">
        <v>2</v>
      </c>
      <c r="K77" s="9">
        <v>2</v>
      </c>
      <c r="L77" s="44">
        <v>43</v>
      </c>
      <c r="M77">
        <v>2</v>
      </c>
    </row>
    <row r="78" spans="1:13" ht="20.100000000000001" customHeight="1" x14ac:dyDescent="0.3">
      <c r="A78" s="62"/>
      <c r="B78" s="59"/>
      <c r="C78" s="47" t="s">
        <v>110</v>
      </c>
      <c r="D78" s="99" t="str">
        <f>MID(C78, SEARCH("(", C78) + 1, LEN(C78) - SEARCH("(", C78) - 1)</f>
        <v>나이대별 선호하는 간식비율(%)</v>
      </c>
      <c r="E78" s="21" t="s">
        <v>97</v>
      </c>
      <c r="F78" s="44">
        <v>44</v>
      </c>
      <c r="G78" s="37" t="s">
        <v>97</v>
      </c>
      <c r="H78" s="30" t="s">
        <v>125</v>
      </c>
      <c r="I78" s="18" t="s">
        <v>125</v>
      </c>
      <c r="J78" s="7">
        <v>2</v>
      </c>
      <c r="K78" s="9">
        <v>2</v>
      </c>
      <c r="L78" s="44">
        <v>44</v>
      </c>
      <c r="M78">
        <v>2</v>
      </c>
    </row>
    <row r="79" spans="1:13" ht="20.100000000000001" customHeight="1" x14ac:dyDescent="0.3">
      <c r="A79" s="62"/>
      <c r="B79" s="59"/>
      <c r="C79" s="48"/>
      <c r="D79" s="96"/>
      <c r="E79" s="21" t="s">
        <v>39</v>
      </c>
      <c r="F79" s="44">
        <v>45</v>
      </c>
      <c r="G79" s="37" t="s">
        <v>161</v>
      </c>
      <c r="H79" s="30">
        <v>1200</v>
      </c>
      <c r="I79" s="18">
        <v>1200</v>
      </c>
      <c r="J79" s="7">
        <v>2</v>
      </c>
      <c r="K79" s="9">
        <v>2</v>
      </c>
      <c r="L79" s="44">
        <v>45</v>
      </c>
      <c r="M79">
        <v>2</v>
      </c>
    </row>
    <row r="80" spans="1:13" ht="20.100000000000001" customHeight="1" x14ac:dyDescent="0.3">
      <c r="A80" s="62"/>
      <c r="B80" s="59"/>
      <c r="C80" s="49"/>
      <c r="D80" s="97"/>
      <c r="E80" s="21" t="s">
        <v>40</v>
      </c>
      <c r="F80" s="44">
        <v>46</v>
      </c>
      <c r="G80" s="37" t="s">
        <v>162</v>
      </c>
      <c r="H80" s="30" t="s">
        <v>176</v>
      </c>
      <c r="I80" s="18" t="s">
        <v>132</v>
      </c>
      <c r="J80" s="7">
        <v>2</v>
      </c>
      <c r="K80" s="9">
        <v>2</v>
      </c>
      <c r="L80" s="44">
        <v>46</v>
      </c>
      <c r="M80">
        <v>2</v>
      </c>
    </row>
    <row r="81" spans="1:13" ht="20.100000000000001" customHeight="1" x14ac:dyDescent="0.3">
      <c r="A81" s="62"/>
      <c r="B81" s="59"/>
      <c r="C81" s="47" t="s">
        <v>52</v>
      </c>
      <c r="D81" s="47"/>
      <c r="E81" s="22" t="s">
        <v>98</v>
      </c>
      <c r="F81" s="44">
        <v>47</v>
      </c>
      <c r="G81" s="40" t="s">
        <v>177</v>
      </c>
      <c r="H81" s="30" t="s">
        <v>157</v>
      </c>
      <c r="I81" s="18" t="s">
        <v>183</v>
      </c>
      <c r="J81" s="7">
        <v>2</v>
      </c>
      <c r="K81" s="9">
        <v>2</v>
      </c>
      <c r="L81" s="44">
        <v>47</v>
      </c>
      <c r="M81">
        <v>2</v>
      </c>
    </row>
    <row r="82" spans="1:13" ht="20.100000000000001" customHeight="1" x14ac:dyDescent="0.3">
      <c r="A82" s="62"/>
      <c r="B82" s="59"/>
      <c r="C82" s="48"/>
      <c r="D82" s="48"/>
      <c r="E82" s="22" t="s">
        <v>28</v>
      </c>
      <c r="F82" s="44">
        <v>48</v>
      </c>
      <c r="G82" s="40" t="s">
        <v>145</v>
      </c>
      <c r="H82" s="30">
        <v>900</v>
      </c>
      <c r="I82" s="18">
        <v>900</v>
      </c>
      <c r="J82" s="7">
        <v>2</v>
      </c>
      <c r="K82" s="9">
        <v>2</v>
      </c>
      <c r="L82" s="44">
        <v>48</v>
      </c>
      <c r="M82">
        <v>2</v>
      </c>
    </row>
    <row r="83" spans="1:13" ht="20.100000000000001" customHeight="1" x14ac:dyDescent="0.3">
      <c r="A83" s="62"/>
      <c r="B83" s="59"/>
      <c r="C83" s="49"/>
      <c r="D83" s="49"/>
      <c r="E83" s="22" t="s">
        <v>77</v>
      </c>
      <c r="F83" s="44">
        <v>49</v>
      </c>
      <c r="G83" s="40" t="s">
        <v>178</v>
      </c>
      <c r="H83" s="30" t="s">
        <v>133</v>
      </c>
      <c r="I83" s="18" t="s">
        <v>133</v>
      </c>
      <c r="J83" s="7">
        <v>2</v>
      </c>
      <c r="K83" s="9">
        <v>2</v>
      </c>
      <c r="L83" s="44">
        <v>49</v>
      </c>
      <c r="M83">
        <v>2</v>
      </c>
    </row>
    <row r="84" spans="1:13" ht="20.100000000000001" customHeight="1" x14ac:dyDescent="0.3">
      <c r="A84" s="62"/>
      <c r="B84" s="59"/>
      <c r="C84" s="47" t="s">
        <v>53</v>
      </c>
      <c r="D84" s="47"/>
      <c r="E84" s="22" t="s">
        <v>98</v>
      </c>
      <c r="F84" s="44">
        <v>50</v>
      </c>
      <c r="G84" s="40" t="s">
        <v>177</v>
      </c>
      <c r="H84" s="30" t="s">
        <v>157</v>
      </c>
      <c r="I84" s="18" t="s">
        <v>183</v>
      </c>
      <c r="J84" s="7">
        <v>2</v>
      </c>
      <c r="K84" s="9">
        <v>2</v>
      </c>
      <c r="L84" s="44">
        <v>50</v>
      </c>
      <c r="M84">
        <v>2</v>
      </c>
    </row>
    <row r="85" spans="1:13" ht="20.100000000000001" customHeight="1" x14ac:dyDescent="0.3">
      <c r="A85" s="62"/>
      <c r="B85" s="59"/>
      <c r="C85" s="48"/>
      <c r="D85" s="48"/>
      <c r="E85" s="22" t="s">
        <v>28</v>
      </c>
      <c r="F85" s="44">
        <v>51</v>
      </c>
      <c r="G85" s="40" t="s">
        <v>145</v>
      </c>
      <c r="H85" s="30">
        <v>900</v>
      </c>
      <c r="I85" s="18">
        <v>900</v>
      </c>
      <c r="J85" s="7">
        <v>2</v>
      </c>
      <c r="K85" s="9">
        <v>2</v>
      </c>
      <c r="L85" s="44">
        <v>51</v>
      </c>
      <c r="M85">
        <v>2</v>
      </c>
    </row>
    <row r="86" spans="1:13" ht="20.100000000000001" customHeight="1" x14ac:dyDescent="0.3">
      <c r="A86" s="62"/>
      <c r="B86" s="59"/>
      <c r="C86" s="49"/>
      <c r="D86" s="49"/>
      <c r="E86" s="22" t="s">
        <v>77</v>
      </c>
      <c r="F86" s="44">
        <v>52</v>
      </c>
      <c r="G86" s="40" t="s">
        <v>178</v>
      </c>
      <c r="H86" s="30" t="s">
        <v>133</v>
      </c>
      <c r="I86" s="18" t="s">
        <v>133</v>
      </c>
      <c r="J86" s="7">
        <v>2</v>
      </c>
      <c r="K86" s="9">
        <v>2</v>
      </c>
      <c r="L86" s="44">
        <v>52</v>
      </c>
      <c r="M86">
        <v>2</v>
      </c>
    </row>
    <row r="87" spans="1:13" ht="20.100000000000001" customHeight="1" x14ac:dyDescent="0.3">
      <c r="A87" s="62"/>
      <c r="B87" s="59"/>
      <c r="C87" s="47" t="s">
        <v>54</v>
      </c>
      <c r="D87" s="47"/>
      <c r="E87" s="22" t="s">
        <v>98</v>
      </c>
      <c r="F87" s="44">
        <v>53</v>
      </c>
      <c r="G87" s="40" t="s">
        <v>177</v>
      </c>
      <c r="H87" s="30" t="s">
        <v>157</v>
      </c>
      <c r="I87" s="18" t="s">
        <v>183</v>
      </c>
      <c r="J87" s="7">
        <v>2</v>
      </c>
      <c r="K87" s="9">
        <v>2</v>
      </c>
      <c r="L87" s="44">
        <v>53</v>
      </c>
      <c r="M87">
        <v>2</v>
      </c>
    </row>
    <row r="88" spans="1:13" ht="20.100000000000001" customHeight="1" x14ac:dyDescent="0.3">
      <c r="A88" s="62"/>
      <c r="B88" s="59"/>
      <c r="C88" s="48"/>
      <c r="D88" s="48"/>
      <c r="E88" s="22" t="s">
        <v>28</v>
      </c>
      <c r="F88" s="44">
        <v>54</v>
      </c>
      <c r="G88" s="40" t="s">
        <v>145</v>
      </c>
      <c r="H88" s="30">
        <v>900</v>
      </c>
      <c r="I88" s="18">
        <v>900</v>
      </c>
      <c r="J88" s="7">
        <v>2</v>
      </c>
      <c r="K88" s="9">
        <v>2</v>
      </c>
      <c r="L88" s="44">
        <v>54</v>
      </c>
      <c r="M88">
        <v>2</v>
      </c>
    </row>
    <row r="89" spans="1:13" ht="20.100000000000001" customHeight="1" x14ac:dyDescent="0.3">
      <c r="A89" s="63"/>
      <c r="B89" s="60"/>
      <c r="C89" s="49"/>
      <c r="D89" s="49"/>
      <c r="E89" s="22" t="s">
        <v>77</v>
      </c>
      <c r="F89" s="44">
        <v>55</v>
      </c>
      <c r="G89" s="40" t="s">
        <v>178</v>
      </c>
      <c r="H89" s="30" t="s">
        <v>133</v>
      </c>
      <c r="I89" s="18" t="s">
        <v>133</v>
      </c>
      <c r="J89" s="7">
        <v>2</v>
      </c>
      <c r="K89" s="9">
        <v>2</v>
      </c>
      <c r="L89" s="44">
        <v>55</v>
      </c>
      <c r="M89">
        <v>2</v>
      </c>
    </row>
    <row r="90" spans="1:13" ht="20.100000000000001" customHeight="1" x14ac:dyDescent="0.3">
      <c r="A90" s="67"/>
      <c r="B90" s="68"/>
      <c r="C90" s="68"/>
      <c r="D90" s="68"/>
      <c r="E90" s="68"/>
      <c r="F90" s="68"/>
      <c r="G90" s="68"/>
      <c r="H90" s="68"/>
      <c r="I90" s="69"/>
      <c r="J90" s="10">
        <f>SUM(J35:J89)</f>
        <v>106</v>
      </c>
      <c r="K90" s="11">
        <f>SUM(K35:K89)</f>
        <v>106</v>
      </c>
      <c r="M90">
        <v>106</v>
      </c>
    </row>
    <row r="91" spans="1:13" ht="20.100000000000001" customHeight="1" thickBot="1" x14ac:dyDescent="0.35">
      <c r="A91" s="55" t="s">
        <v>55</v>
      </c>
      <c r="B91" s="56"/>
      <c r="C91" s="56"/>
      <c r="D91" s="56"/>
      <c r="E91" s="56"/>
      <c r="F91" s="56"/>
      <c r="G91" s="56"/>
      <c r="H91" s="56"/>
      <c r="I91" s="57"/>
      <c r="J91" s="23">
        <f>SUM(J8,J34,J90)</f>
        <v>200</v>
      </c>
      <c r="K91" s="24">
        <f>SUM(K8,K34,K90)</f>
        <v>200</v>
      </c>
      <c r="M91">
        <v>198</v>
      </c>
    </row>
  </sheetData>
  <mergeCells count="64">
    <mergeCell ref="C81:C83"/>
    <mergeCell ref="C84:C86"/>
    <mergeCell ref="C87:C89"/>
    <mergeCell ref="B16:B17"/>
    <mergeCell ref="B19:B22"/>
    <mergeCell ref="C21:C22"/>
    <mergeCell ref="A34:I34"/>
    <mergeCell ref="C50:E50"/>
    <mergeCell ref="C51:E51"/>
    <mergeCell ref="C52:E52"/>
    <mergeCell ref="B53:B58"/>
    <mergeCell ref="C53:C55"/>
    <mergeCell ref="C56:C58"/>
    <mergeCell ref="B48:B52"/>
    <mergeCell ref="C48:E48"/>
    <mergeCell ref="C49:E49"/>
    <mergeCell ref="A1:K1"/>
    <mergeCell ref="A2:K2"/>
    <mergeCell ref="B3:E3"/>
    <mergeCell ref="A4:A7"/>
    <mergeCell ref="C4:E4"/>
    <mergeCell ref="C5:E5"/>
    <mergeCell ref="C6:E6"/>
    <mergeCell ref="C7:E7"/>
    <mergeCell ref="A8:I8"/>
    <mergeCell ref="A9:A33"/>
    <mergeCell ref="B9:B15"/>
    <mergeCell ref="C9:C15"/>
    <mergeCell ref="C19:C20"/>
    <mergeCell ref="B24:B28"/>
    <mergeCell ref="C24:C25"/>
    <mergeCell ref="C26:C28"/>
    <mergeCell ref="B29:B31"/>
    <mergeCell ref="C29:C31"/>
    <mergeCell ref="B32:B33"/>
    <mergeCell ref="C16:C17"/>
    <mergeCell ref="C32:E32"/>
    <mergeCell ref="C33:E33"/>
    <mergeCell ref="C18:E18"/>
    <mergeCell ref="B59:B61"/>
    <mergeCell ref="C59:C61"/>
    <mergeCell ref="C62:E62"/>
    <mergeCell ref="B63:B64"/>
    <mergeCell ref="B65:B74"/>
    <mergeCell ref="C65:C68"/>
    <mergeCell ref="C69:C70"/>
    <mergeCell ref="C72:C74"/>
    <mergeCell ref="A91:I91"/>
    <mergeCell ref="B75:B89"/>
    <mergeCell ref="A35:A89"/>
    <mergeCell ref="C75:E75"/>
    <mergeCell ref="C76:E76"/>
    <mergeCell ref="C77:E77"/>
    <mergeCell ref="C78:C80"/>
    <mergeCell ref="A90:I90"/>
    <mergeCell ref="C35:E35"/>
    <mergeCell ref="B36:B37"/>
    <mergeCell ref="C36:E36"/>
    <mergeCell ref="C37:E37"/>
    <mergeCell ref="B38:B47"/>
    <mergeCell ref="C38:C47"/>
    <mergeCell ref="D81:D83"/>
    <mergeCell ref="D84:D86"/>
    <mergeCell ref="D87:D89"/>
  </mergeCells>
  <phoneticPr fontId="1" type="noConversion"/>
  <conditionalFormatting sqref="K5:K7 K9:K33 K35:K89">
    <cfRule type="expression" dxfId="3" priority="4">
      <formula>$J5&lt;&gt;$K5</formula>
    </cfRule>
  </conditionalFormatting>
  <conditionalFormatting sqref="K91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2025-02-25T07:33:02Z</dcterms:modified>
</cp:coreProperties>
</file>